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5" windowWidth="12120" windowHeight="8445" activeTab="10"/>
  </bookViews>
  <sheets>
    <sheet name="SPFR - Front Cover" sheetId="1" r:id="rId1"/>
    <sheet name="SPFR - Table of Contents" sheetId="2" r:id="rId2"/>
    <sheet name="Council Statement" sheetId="3" r:id="rId3"/>
    <sheet name="Income Statements" sheetId="4" r:id="rId4"/>
    <sheet name="Balance Sheets" sheetId="5" r:id="rId5"/>
    <sheet name="Notes - Table of Contents" sheetId="6" r:id="rId6"/>
    <sheet name="Note 1" sheetId="7" r:id="rId7"/>
    <sheet name="Note 2" sheetId="8" r:id="rId8"/>
    <sheet name="Note 3" sheetId="9" r:id="rId9"/>
    <sheet name="Checklist" sheetId="10" r:id="rId10"/>
    <sheet name="Formatting" sheetId="11" r:id="rId11"/>
  </sheets>
  <externalReferences>
    <externalReference r:id="rId14"/>
    <externalReference r:id="rId15"/>
  </externalReferences>
  <definedNames>
    <definedName name="FDR2000">'Income Statements'!$AR$13</definedName>
    <definedName name="FDR2001">'Income Statements'!$AR$14</definedName>
    <definedName name="FDR2002">'Income Statements'!$AR$15</definedName>
    <definedName name="FDR2003">'Income Statements'!$AR$16</definedName>
    <definedName name="FDR2004">'Income Statements'!$AR$17</definedName>
    <definedName name="FDR2005">'Income Statements'!$AR$18</definedName>
    <definedName name="FDR2006">'Income Statements'!$AR$19</definedName>
    <definedName name="FDR2007">'Income Statements'!$AR$23</definedName>
    <definedName name="FDR2008">'Income Statements'!$AR$24</definedName>
    <definedName name="FDR2009">'Income Statements'!$AR$25</definedName>
    <definedName name="FDR2010">'Income Statements'!$AR$26</definedName>
    <definedName name="FDR2011">'Income Statements'!$AR$27</definedName>
    <definedName name="FDR2012">'Income Statements'!$AR$28</definedName>
    <definedName name="FDR2013">'Income Statements'!$AR$29</definedName>
    <definedName name="FDR2014">'Income Statements'!$AR$30</definedName>
    <definedName name="FDR2015">'Income Statements'!$AR$31</definedName>
    <definedName name="FDR2016">'Income Statements'!$AR$35</definedName>
    <definedName name="FDR2017">'Income Statements'!$AR$38</definedName>
    <definedName name="FDR2018">'Income Statements'!$AR$40</definedName>
    <definedName name="FDR2019">'Income Statements'!$AR$44</definedName>
    <definedName name="FDR2020">'Income Statements'!$AR$46</definedName>
    <definedName name="FDR2021">'Income Statements'!$AR$47</definedName>
    <definedName name="FDR2022">'Income Statements'!$AR$48</definedName>
    <definedName name="FDR2023A">'Income Statements'!$AR$50</definedName>
    <definedName name="FDR2023B">'Income Statements'!$AR$51</definedName>
    <definedName name="FDR2024">'Income Statements'!$AR$54</definedName>
    <definedName name="FDR2025">'Income Statements'!$AR$55</definedName>
    <definedName name="FDR2026">'Income Statements'!$AR$59</definedName>
    <definedName name="FDR2100">'Income Statements'!$BA$13</definedName>
    <definedName name="FDR2101">'Income Statements'!$BA$14</definedName>
    <definedName name="FDR2102">'Income Statements'!$BA$15</definedName>
    <definedName name="FDR2103">'Income Statements'!$BA$16</definedName>
    <definedName name="FDR2104">'Income Statements'!$BA$17</definedName>
    <definedName name="FDR2105">'Income Statements'!$BA$18</definedName>
    <definedName name="FDR2106">'Income Statements'!$BA$19</definedName>
    <definedName name="FDR2107">'Income Statements'!$BA$23</definedName>
    <definedName name="FDR2108">'Income Statements'!$BA$24</definedName>
    <definedName name="FDR2109">'Income Statements'!$BA$25</definedName>
    <definedName name="FDR2110">'Income Statements'!$BA$26</definedName>
    <definedName name="FDR2111">'Income Statements'!$BA$27</definedName>
    <definedName name="FDR2112">'Income Statements'!$BA$28</definedName>
    <definedName name="FDR2113">'Income Statements'!$BA$29</definedName>
    <definedName name="FDR2114">'Income Statements'!$BA$30</definedName>
    <definedName name="FDR2115">'Income Statements'!$BA$31</definedName>
    <definedName name="FDR2116">'Income Statements'!$BA$35</definedName>
    <definedName name="FDR2117">'Income Statements'!$BA$38</definedName>
    <definedName name="FDR2118">'Income Statements'!$BA$40</definedName>
    <definedName name="FDR2119">'Income Statements'!$BA$44</definedName>
    <definedName name="FDR2120">'Income Statements'!$BA$46</definedName>
    <definedName name="FDR2121">'Income Statements'!$BA$47</definedName>
    <definedName name="FDR2122">'Income Statements'!$BA$48</definedName>
    <definedName name="FDR2123A">'Income Statements'!$BA$50</definedName>
    <definedName name="FDR2123B">'Income Statements'!$BA$51</definedName>
    <definedName name="FDR2124">'Income Statements'!$BA$54</definedName>
    <definedName name="FDR2125">'Income Statements'!$BA$55</definedName>
    <definedName name="FDR2126">'Income Statements'!$BA$59</definedName>
    <definedName name="FDR2200">'Income Statements'!$BJ$13</definedName>
    <definedName name="FDR2201">'Income Statements'!$BJ$14</definedName>
    <definedName name="FDR2202">'Income Statements'!$BJ$15</definedName>
    <definedName name="FDR2203">'Income Statements'!$BJ$16</definedName>
    <definedName name="FDR2204">'Income Statements'!$BJ$17</definedName>
    <definedName name="FDR2205">'Income Statements'!$BJ$18</definedName>
    <definedName name="FDR2206">'Income Statements'!$BJ$19</definedName>
    <definedName name="FDR2207">'Income Statements'!$BJ$23</definedName>
    <definedName name="FDR2208">'Income Statements'!$BJ$24</definedName>
    <definedName name="FDR2209">'Income Statements'!$BJ$25</definedName>
    <definedName name="FDR2210">'Income Statements'!$BJ$26</definedName>
    <definedName name="FDR2211">'Income Statements'!$BJ$27</definedName>
    <definedName name="FDR2212">'Income Statements'!$BJ$28</definedName>
    <definedName name="FDR2213">'Income Statements'!$BJ$29</definedName>
    <definedName name="FDR2214">'Income Statements'!$BJ$30</definedName>
    <definedName name="FDR2215">'Income Statements'!$BJ$31</definedName>
    <definedName name="FDR2216">'Income Statements'!$BJ$35</definedName>
    <definedName name="FDR2217">'Income Statements'!$BJ$38</definedName>
    <definedName name="FDR2218">'Income Statements'!$BJ$40</definedName>
    <definedName name="FDR2219">'Income Statements'!$BJ$44</definedName>
    <definedName name="FDR2220">'Income Statements'!$BJ$46</definedName>
    <definedName name="FDR2221">'Income Statements'!$BJ$47</definedName>
    <definedName name="FDR2222">'Income Statements'!$BJ$48</definedName>
    <definedName name="FDR2223A">'Income Statements'!$BJ$50</definedName>
    <definedName name="FDR2223B">'Income Statements'!$BJ$51</definedName>
    <definedName name="FDR2224">'Income Statements'!$BJ$54</definedName>
    <definedName name="FDR2225">'Income Statements'!$BJ$55</definedName>
    <definedName name="FDR2226">'Income Statements'!$BJ$59</definedName>
    <definedName name="FDR2501">'Income Statements'!$AR$74</definedName>
    <definedName name="FDR2502">'Income Statements'!$AR$75</definedName>
    <definedName name="FDR2503">'Income Statements'!$AR$76</definedName>
    <definedName name="FDR2504">'Income Statements'!$AR$77</definedName>
    <definedName name="FDR2505">'Income Statements'!$AR$78</definedName>
    <definedName name="FDR2506">'Income Statements'!$AR$79</definedName>
    <definedName name="FDR2507">'Income Statements'!$AR$80</definedName>
    <definedName name="FDR2508">'Income Statements'!$AR$81</definedName>
    <definedName name="FDR2509">'Income Statements'!$AR$85</definedName>
    <definedName name="FDR2510">'Income Statements'!$AR$86</definedName>
    <definedName name="FDR2511">'Income Statements'!$AR$87</definedName>
    <definedName name="FDR2512">'Income Statements'!$AR$88</definedName>
    <definedName name="FDR2513">'Income Statements'!$AR$90</definedName>
    <definedName name="FDR2514">'Income Statements'!$AR$89</definedName>
    <definedName name="FDR2515">'Income Statements'!$AR$91</definedName>
    <definedName name="FDR2516">'Income Statements'!$AR$92</definedName>
    <definedName name="FDR2517">'Income Statements'!$AR$96</definedName>
    <definedName name="FDR2518">'Income Statements'!$AR$99</definedName>
    <definedName name="FDR2519">'Income Statements'!$AR$101</definedName>
    <definedName name="FDR2520">'Income Statements'!$AR$105</definedName>
    <definedName name="FDR2521">'Income Statements'!$AR$107</definedName>
    <definedName name="FDR2522">'Income Statements'!$AR$108</definedName>
    <definedName name="FDR2523">'Income Statements'!$AR$109</definedName>
    <definedName name="FDR2524A">'Income Statements'!$AR$111</definedName>
    <definedName name="FDR2524B">'Income Statements'!$AR$112</definedName>
    <definedName name="FDR2525">'Income Statements'!$AR$115</definedName>
    <definedName name="FDR2526">'Income Statements'!$AR$116</definedName>
    <definedName name="FDR2527">'Income Statements'!$AR$120</definedName>
    <definedName name="FDR2601">'Income Statements'!$BA$74</definedName>
    <definedName name="FDR2602">'Income Statements'!$BA$75</definedName>
    <definedName name="FDR2603">'Income Statements'!$BA$76</definedName>
    <definedName name="FDR2604">'Income Statements'!$BA$77</definedName>
    <definedName name="FDR2605">'Income Statements'!$BA$78</definedName>
    <definedName name="FDR2606">'Income Statements'!$BA$79</definedName>
    <definedName name="FDR2607">'Income Statements'!$BA$80</definedName>
    <definedName name="FDR2608">'Income Statements'!$BA$81</definedName>
    <definedName name="FDR2609">'Income Statements'!$BA$85</definedName>
    <definedName name="FDR2610">'Income Statements'!$BA$86</definedName>
    <definedName name="FDR2611">'Income Statements'!$BA$87</definedName>
    <definedName name="FDR2612">'Income Statements'!$BA$88</definedName>
    <definedName name="FDR2613">'Income Statements'!$BA$90</definedName>
    <definedName name="FDR2614">'Income Statements'!$BA$89</definedName>
    <definedName name="FDR2615">'Income Statements'!$BA$91</definedName>
    <definedName name="FDR2616">'Income Statements'!$BA$92</definedName>
    <definedName name="FDR2617">'Income Statements'!$BA$96</definedName>
    <definedName name="FDR2618">'Income Statements'!$BA$99</definedName>
    <definedName name="FDR2619">'Income Statements'!$BA$101</definedName>
    <definedName name="FDR2620">'Income Statements'!$BA$105</definedName>
    <definedName name="FDR2621">'Income Statements'!$BA$107</definedName>
    <definedName name="FDR2622">'Income Statements'!$BA$108</definedName>
    <definedName name="FDR2623">'Income Statements'!$BA$109</definedName>
    <definedName name="FDR2624A">'Income Statements'!$BA$111</definedName>
    <definedName name="FDR2624B">'Income Statements'!$BA$112</definedName>
    <definedName name="FDR2625">'Income Statements'!$BA$115</definedName>
    <definedName name="FDR2626">'Income Statements'!$BA$116</definedName>
    <definedName name="FDR2627">'Income Statements'!$BA$120</definedName>
    <definedName name="FDR2701">'Income Statements'!$BJ$74</definedName>
    <definedName name="FDR2702">'Income Statements'!$BJ$75</definedName>
    <definedName name="FDR2703">'Income Statements'!$BJ$76</definedName>
    <definedName name="FDR2704">'Income Statements'!$BJ$77</definedName>
    <definedName name="FDR2705">'Income Statements'!$BJ$78</definedName>
    <definedName name="FDR2706">'Income Statements'!$BJ$79</definedName>
    <definedName name="FDR2707">'Income Statements'!$BJ$80</definedName>
    <definedName name="FDR2708">'Income Statements'!$BJ$81</definedName>
    <definedName name="FDR2709">'Income Statements'!$BJ$85</definedName>
    <definedName name="FDR2710">'Income Statements'!$BJ$86</definedName>
    <definedName name="FDR2711">'Income Statements'!$BJ$87</definedName>
    <definedName name="FDR2712">'Income Statements'!$BJ$88</definedName>
    <definedName name="FDR2713">'Income Statements'!$BJ$90</definedName>
    <definedName name="FDR2714">'Income Statements'!$BJ$89</definedName>
    <definedName name="FDR2715">'Income Statements'!$BJ$91</definedName>
    <definedName name="FDR2716">'Income Statements'!$BJ$92</definedName>
    <definedName name="FDR2717">'Income Statements'!$BJ$96</definedName>
    <definedName name="FDR2718">'Income Statements'!$BJ$99</definedName>
    <definedName name="FDR2719">'Income Statements'!$BJ$101</definedName>
    <definedName name="FDR2720">'Income Statements'!$BJ$105</definedName>
    <definedName name="FDR2721">'Income Statements'!$BJ$107</definedName>
    <definedName name="FDR2722">'Income Statements'!$BJ$108</definedName>
    <definedName name="FDR2723">'Income Statements'!$BJ$109</definedName>
    <definedName name="FDR2724A">'Income Statements'!$BJ$111</definedName>
    <definedName name="FDR2724B">'Income Statements'!$BJ$112</definedName>
    <definedName name="FDR2725">'Income Statements'!$BJ$115</definedName>
    <definedName name="FDR2726">'Income Statements'!$BJ$116</definedName>
    <definedName name="FDR2727">'Income Statements'!$BJ$120</definedName>
    <definedName name="FDR3000">'Note 2'!$BH$16</definedName>
    <definedName name="FDR3001">'Note 2'!$BH$18</definedName>
    <definedName name="FDR3002">'Note 2'!$BH$20</definedName>
    <definedName name="FDR3003">'Note 2'!$BH$22</definedName>
    <definedName name="FDR3004">'Note 2'!$BH$27</definedName>
    <definedName name="FDR3005">'Note 2'!$BH$30</definedName>
    <definedName name="FDR3006">'Note 2'!$BH$34</definedName>
    <definedName name="FDR3007">'Note 2'!$BH$41</definedName>
    <definedName name="FDR3008">'Note 2'!$BH$43</definedName>
    <definedName name="FDR3009">'Note 2'!$BK$50</definedName>
    <definedName name="FDR3010">'Note 2'!$BK$52</definedName>
    <definedName name="FDR3011">'Note 2'!$BK$55</definedName>
    <definedName name="FDR3012">'Note 2'!$BK$57</definedName>
    <definedName name="FDR3013">'Note 2'!$BK$59</definedName>
    <definedName name="FDR3014">'Note 2'!$BK$61</definedName>
    <definedName name="FDR3015">'Note 2'!$BK$63</definedName>
    <definedName name="FDR3016">'Note 2'!$BK$65</definedName>
    <definedName name="FDR3017">'Note 2'!$BK$67</definedName>
    <definedName name="FDR3100">'Note 3'!$BH$16</definedName>
    <definedName name="FDR3101">'Note 3'!$BH$18</definedName>
    <definedName name="FDR3102">'Note 3'!$BH$20</definedName>
    <definedName name="FDR3103">'Note 3'!$BH$22</definedName>
    <definedName name="FDR3104">'Note 3'!$BH$27</definedName>
    <definedName name="FDR3105">'Note 3'!$BH$31</definedName>
    <definedName name="FDR3106">'Note 3'!$BH$34</definedName>
    <definedName name="FDR3107">'Note 3'!$BH$41</definedName>
    <definedName name="FDR3108">'Note 3'!$BH$43</definedName>
    <definedName name="FDR3109">'Note 3'!$BK$50</definedName>
    <definedName name="FDR3110">'Note 3'!$BK$52</definedName>
    <definedName name="FDR3111">'Note 3'!$BK$55</definedName>
    <definedName name="FDR3112">'Note 3'!$BK$57</definedName>
    <definedName name="FDR3113">'Note 3'!$BK$59</definedName>
    <definedName name="FDR3114">'Note 3'!$BK$61</definedName>
    <definedName name="FDR3115">'Note 3'!$BK$63</definedName>
    <definedName name="FDR3116">'Note 3'!$BK$65</definedName>
    <definedName name="FDR3117">'Note 3'!$BK$67</definedName>
    <definedName name="Formatting">'Formatting'!$A$1</definedName>
    <definedName name="_xlnm.Print_Area" localSheetId="4">'Balance Sheets'!$B$1:$BR$276</definedName>
    <definedName name="_xlnm.Print_Area" localSheetId="2">'Council Statement'!$B$1:$BR$61</definedName>
    <definedName name="_xlnm.Print_Area" localSheetId="3">'Income Statements'!$B$1:$BR$296</definedName>
    <definedName name="_xlnm.Print_Area" localSheetId="6">'Note 1'!$B$1:$BR$19</definedName>
    <definedName name="_xlnm.Print_Area" localSheetId="7">'Note 2'!$B$1:$BR$115</definedName>
    <definedName name="_xlnm.Print_Area" localSheetId="8">'Note 3'!$B$1:$BR$130</definedName>
    <definedName name="_xlnm.Print_Area" localSheetId="5">'Notes - Table of Contents'!$B$1:$BR$50</definedName>
    <definedName name="_xlnm.Print_Area" localSheetId="0">'SPFR - Front Cover'!$B$1:$U$52</definedName>
    <definedName name="_xlnm.Print_Area" localSheetId="1">'SPFR - Table of Contents'!$B$1:$BR$58</definedName>
    <definedName name="_xlnm.Print_Titles" localSheetId="9">'Checklist'!$1:$8</definedName>
  </definedNames>
  <calcPr calcMode="manual" fullCalcOnLoad="1"/>
</workbook>
</file>

<file path=xl/comments4.xml><?xml version="1.0" encoding="utf-8"?>
<comments xmlns="http://schemas.openxmlformats.org/spreadsheetml/2006/main">
  <authors>
    <author>Ken Crawford</author>
  </authors>
  <commentList>
    <comment ref="AR55" authorId="0">
      <text>
        <r>
          <rPr>
            <b/>
            <sz val="8"/>
            <rFont val="Tahoma"/>
            <family val="0"/>
          </rPr>
          <t>Subsidy – in relation to National Competition Policy, represents the difference between
revenue generated from ‘rate of return’ pricing and revenue generated from prices set by the
council in any given financial year.</t>
        </r>
      </text>
    </comment>
    <comment ref="AR116" authorId="0">
      <text>
        <r>
          <rPr>
            <b/>
            <sz val="8"/>
            <rFont val="Tahoma"/>
            <family val="0"/>
          </rPr>
          <t>Subsidy – in relation to National Competition Policy, represents the difference between
revenue generated from ‘rate of return’ pricing and revenue generated from prices set by the
council in any given financial year.</t>
        </r>
      </text>
    </comment>
  </commentList>
</comments>
</file>

<file path=xl/sharedStrings.xml><?xml version="1.0" encoding="utf-8"?>
<sst xmlns="http://schemas.openxmlformats.org/spreadsheetml/2006/main" count="1176" uniqueCount="343">
  <si>
    <t>Required outcomes for 6 Criteria</t>
  </si>
  <si>
    <t>YES</t>
  </si>
  <si>
    <t>NO</t>
  </si>
  <si>
    <t>– Tax Equivalent Dividend paid</t>
  </si>
  <si>
    <t>Note 3. Sewerage Business</t>
  </si>
  <si>
    <t>Background</t>
  </si>
  <si>
    <t>Contents of the Notes accompanying the Financial Statements</t>
  </si>
  <si>
    <t>Statement by Councillors and Management</t>
  </si>
  <si>
    <t>i</t>
  </si>
  <si>
    <t>MAYOR</t>
  </si>
  <si>
    <t>COUNCILLOR</t>
  </si>
  <si>
    <t>GENERAL MANAGER</t>
  </si>
  <si>
    <t>RESPONSIBLE ACCOUNTING OFFICER</t>
  </si>
  <si>
    <t xml:space="preserve"> SPECIAL PURPOSE FINANCIAL REPORTS</t>
  </si>
  <si>
    <t>- Income Statement of Water Supply Business Activity</t>
  </si>
  <si>
    <t>- Income Statement of Sewerage Business Activity</t>
  </si>
  <si>
    <t>- Balance Sheet of Water Supply Business Activities</t>
  </si>
  <si>
    <t>- Balance Sheet of Sewerage Business Activities</t>
  </si>
  <si>
    <t>- Balance Sheet of Other Business Activities</t>
  </si>
  <si>
    <t>Special Purpose Financial Reports</t>
  </si>
  <si>
    <t>Local Government in fulfilling their requirements under National Competition Policy.</t>
  </si>
  <si>
    <t>These Special Purpose Financial Reports have been prepared for the use by both Council and the Department of</t>
  </si>
  <si>
    <t>The principle of competitive neutrality is based on the concept of a level playing field between persons competing</t>
  </si>
  <si>
    <t>in a market place, particularly between private and public sector competitors.</t>
  </si>
  <si>
    <t>Essentially, the principle is that government businesses, whether Commonwealth, State or local, should operate</t>
  </si>
  <si>
    <t>without net competitive advantages over other businesses as a result of their public ownership.</t>
  </si>
  <si>
    <t>These include (a) those activities classified by the Australian Bureau of Statistics as business activities being</t>
  </si>
  <si>
    <t>water supply, sewerage services, abattoirs, gas production and reticulation and (b) those activities with a turnover</t>
  </si>
  <si>
    <t>In preparing these financial reports for Councils self classified Category 1 businesses and ABS defined activities,</t>
  </si>
  <si>
    <t>commercial rates).</t>
  </si>
  <si>
    <t>councils must (a) adopt a corporatisation model and (b) apply full cost attribution including  tax equivalent regime</t>
  </si>
  <si>
    <t>payments, debt guarantee fees (where the business benefits from councils borrowing position by comparison with</t>
  </si>
  <si>
    <t xml:space="preserve"> made pursuant to the Local Government Code of Accounting Practice and Financial Reporting</t>
  </si>
  <si>
    <t>The attached Special Purpose Financial Reports have been prepared in accordance with:</t>
  </si>
  <si>
    <t>For Council, the principle of competitive neutrality &amp; public reporting applies only to declared business activities.</t>
  </si>
  <si>
    <t>Local Government”</t>
  </si>
  <si>
    <t>A Guide to Competitive Neutrality”</t>
  </si>
  <si>
    <t>To the best of our knowledge and belief, these Reports:</t>
  </si>
  <si>
    <t>Accord with Council’s accounting and other records.</t>
  </si>
  <si>
    <t>We are not aware of any matter that would render these reports false or misleading in any way.</t>
  </si>
  <si>
    <t>Income Statement of Councils Water Supply Business Activity</t>
  </si>
  <si>
    <t>Income from continuing operations</t>
  </si>
  <si>
    <t>Access charges</t>
  </si>
  <si>
    <t>User charges</t>
  </si>
  <si>
    <t>Fees</t>
  </si>
  <si>
    <t>Grants and contributions provided for non capital purposes</t>
  </si>
  <si>
    <t>Profit from the sale of assets</t>
  </si>
  <si>
    <t>Other income</t>
  </si>
  <si>
    <t>Total income from continuing operations</t>
  </si>
  <si>
    <t>Expenses from continuing operations</t>
  </si>
  <si>
    <t>Employee benefits and on-costs</t>
  </si>
  <si>
    <t>Borrowing costs</t>
  </si>
  <si>
    <t>Materials and contracts</t>
  </si>
  <si>
    <t>Depreciation and impairment</t>
  </si>
  <si>
    <t>Water purchase charges</t>
  </si>
  <si>
    <t>Loss on sale of assets</t>
  </si>
  <si>
    <t>Calculated taxation equivalents</t>
  </si>
  <si>
    <t>Other expenses</t>
  </si>
  <si>
    <t>Total expenses from continuing operations</t>
  </si>
  <si>
    <t>Surplus (deficit) from discontinued operations</t>
  </si>
  <si>
    <t>Surplus (deficit) after tax</t>
  </si>
  <si>
    <t>– TER dividend paid</t>
  </si>
  <si>
    <t>– Surplus dividend paid</t>
  </si>
  <si>
    <t>Return on Capital %</t>
  </si>
  <si>
    <t>Subsidy from Council</t>
  </si>
  <si>
    <t>Calculation of dividend payable:</t>
  </si>
  <si>
    <t>Surplus for dividend calculation purposes</t>
  </si>
  <si>
    <t>- Taxation equivalent payments</t>
  </si>
  <si>
    <t>- Debt guarantee fees</t>
  </si>
  <si>
    <t>- Corporate taxation equivalent</t>
  </si>
  <si>
    <t>Grants and contributions provided for capital purposes</t>
  </si>
  <si>
    <t>Potential Dividend calculated from surplus</t>
  </si>
  <si>
    <t>adjustments for amounts unpaid:</t>
  </si>
  <si>
    <t>SURPLUS (DEFICIT) AFTER TAX</t>
  </si>
  <si>
    <t>plus Opening Retained Profits</t>
  </si>
  <si>
    <t>Closing Retained Profits</t>
  </si>
  <si>
    <t>----&gt;</t>
  </si>
  <si>
    <t>Includes the following                  Developer Contributions $'000</t>
  </si>
  <si>
    <t>Income Statement of Councils Sewerage Business Activity</t>
  </si>
  <si>
    <t>Liquid Trade Waste Charges</t>
  </si>
  <si>
    <t>Income Statement of Councils Other Business Activities</t>
  </si>
  <si>
    <t>Business Activity A</t>
  </si>
  <si>
    <t>Business Activity B</t>
  </si>
  <si>
    <t>Business Activity C</t>
  </si>
  <si>
    <t>Business Activity D</t>
  </si>
  <si>
    <t>Business Activity E</t>
  </si>
  <si>
    <t>Business Activity F</t>
  </si>
  <si>
    <t>Balance Sheet of Councils Water Supply Business Activity</t>
  </si>
  <si>
    <t>Cash and cash equivalents</t>
  </si>
  <si>
    <t>Non-current assets classified as held for sale</t>
  </si>
  <si>
    <t>Infrastructure, property, plant and equipment</t>
  </si>
  <si>
    <t>Investments accounted for using equity method</t>
  </si>
  <si>
    <t>Investment property</t>
  </si>
  <si>
    <t>Interest bearing liabilities</t>
  </si>
  <si>
    <t>Retained earnings</t>
  </si>
  <si>
    <t>Revaluation reserves</t>
  </si>
  <si>
    <t>Council equity interest</t>
  </si>
  <si>
    <t>Minority equity interest</t>
  </si>
  <si>
    <t>Total non-Current Assets</t>
  </si>
  <si>
    <t>Balance Sheet of Councils Sewerage Business Activity</t>
  </si>
  <si>
    <t>Balance Sheet of Councils Other Business Activities</t>
  </si>
  <si>
    <t>Cat. 1/2</t>
  </si>
  <si>
    <t>Notes to the Special Purpose Financial Reports</t>
  </si>
  <si>
    <t>Note 2. Water Supply Business</t>
  </si>
  <si>
    <t>charges/assessment</t>
  </si>
  <si>
    <t>No of assessments multiplied by $3/assessment</t>
  </si>
  <si>
    <t>No. of assessments multiplied by $30/assessment, less tax equivalent</t>
  </si>
  <si>
    <t>(v)</t>
  </si>
  <si>
    <t>[To be eligible for the payment of a "Dividend from Surplus", ALL the Criteria below need a "YES"]</t>
  </si>
  <si>
    <t>[Calculated in accordance with Best Practice Management for Water Supply and Sewerage Guidelines]</t>
  </si>
  <si>
    <t>[All Local Government Local Water Utilities must pay this dividend for tax-equivalents]</t>
  </si>
  <si>
    <t>Completion of Strategic Business Plan (including Financial Plan)</t>
  </si>
  <si>
    <t>Pricing with full cost-recovery, without significant cross subsidies</t>
  </si>
  <si>
    <t>Complying charges</t>
  </si>
  <si>
    <t>(a)</t>
  </si>
  <si>
    <t>(b)</t>
  </si>
  <si>
    <t>(c)</t>
  </si>
  <si>
    <t>Calculation and Payment of Tax-Equivalents</t>
  </si>
  <si>
    <t>2006 Surplus</t>
  </si>
  <si>
    <t>2005 Surplus</t>
  </si>
  <si>
    <t>2005 Dividend</t>
  </si>
  <si>
    <t>Page</t>
  </si>
  <si>
    <t>Actual</t>
  </si>
  <si>
    <t>$ '000</t>
  </si>
  <si>
    <t>ASSETS</t>
  </si>
  <si>
    <t>Current Assets</t>
  </si>
  <si>
    <t>Receivables</t>
  </si>
  <si>
    <t>Inventories</t>
  </si>
  <si>
    <t>Other</t>
  </si>
  <si>
    <t>Total Current Assets</t>
  </si>
  <si>
    <t>Non-Current Assets</t>
  </si>
  <si>
    <t>Total Non-Current Assets</t>
  </si>
  <si>
    <t>TOTAL ASSETS</t>
  </si>
  <si>
    <t>LIABILITIES</t>
  </si>
  <si>
    <t>Current Liabilities</t>
  </si>
  <si>
    <t>Payables</t>
  </si>
  <si>
    <t>Provisions</t>
  </si>
  <si>
    <t>Total Current Liabilities</t>
  </si>
  <si>
    <t>Non-Current Liabilities</t>
  </si>
  <si>
    <t>Total Non-Current Liabilities</t>
  </si>
  <si>
    <t>EQUITY</t>
  </si>
  <si>
    <t>TOTAL LIABILITIES</t>
  </si>
  <si>
    <t>Contents</t>
  </si>
  <si>
    <t>(i)</t>
  </si>
  <si>
    <t>(ii)</t>
  </si>
  <si>
    <t>(iii)</t>
  </si>
  <si>
    <t>(iv)</t>
  </si>
  <si>
    <t>NET ASSETS</t>
  </si>
  <si>
    <t>TOTAL EQUITY</t>
  </si>
  <si>
    <t>Note</t>
  </si>
  <si>
    <t>Details</t>
  </si>
  <si>
    <t>Summary of Significant Accounting Policies</t>
  </si>
  <si>
    <t>Note 1. Summary of Significant Accounting Policies</t>
  </si>
  <si>
    <t>see Word File.</t>
  </si>
  <si>
    <t>Interest</t>
  </si>
  <si>
    <t>Investments</t>
  </si>
  <si>
    <t xml:space="preserve"> </t>
  </si>
  <si>
    <t>of over $2Million that Council has formally declared as a Business Activity (defined as Category 1 activities).</t>
  </si>
  <si>
    <t>Water Supply Business Best Practice Management disclosure requirements</t>
  </si>
  <si>
    <t>Sewerage Business Best Practice Management disclosure requirements</t>
  </si>
  <si>
    <t xml:space="preserve">             Best Practice Management disclosure requirements</t>
  </si>
  <si>
    <t>End of Year Accounts</t>
  </si>
  <si>
    <t>Status</t>
  </si>
  <si>
    <t>Year</t>
  </si>
  <si>
    <t>NOTE</t>
  </si>
  <si>
    <t>CHECK POINTS</t>
  </si>
  <si>
    <t>#</t>
  </si>
  <si>
    <t>CHECKLIST for Council's Prepared Year End SPFR's</t>
  </si>
  <si>
    <t>Income Statements</t>
  </si>
  <si>
    <t>Balance Sheet</t>
  </si>
  <si>
    <t>Ensure Net Assets equals Equity for Water</t>
  </si>
  <si>
    <t>Ensure Net Assets equals Equity for Sewer</t>
  </si>
  <si>
    <r>
      <t>Ensure that the Closing Retained Profits figure agree to the Balance Sheet for</t>
    </r>
    <r>
      <rPr>
        <b/>
        <sz val="10"/>
        <color indexed="9"/>
        <rFont val="Arial"/>
        <family val="2"/>
      </rPr>
      <t xml:space="preserve"> Water</t>
    </r>
  </si>
  <si>
    <r>
      <t>Ensure that the Closing Retained Profits figure agree to the Balance Sheet for</t>
    </r>
    <r>
      <rPr>
        <b/>
        <sz val="10"/>
        <color indexed="9"/>
        <rFont val="Arial"/>
        <family val="2"/>
      </rPr>
      <t xml:space="preserve"> Sewer</t>
    </r>
  </si>
  <si>
    <t>- Water Activity</t>
  </si>
  <si>
    <t>- Sewer Activity</t>
  </si>
  <si>
    <t>Ensure that the Capital Developer Contributions have been entered in the information cells (to the left of the Income Statement) so that they can be used in calculating the Surplus Dividend amount.</t>
  </si>
  <si>
    <t>Income Statement</t>
  </si>
  <si>
    <t>Ensure that Income Statement "bottom line" as per SPFR agrees to Special Schedule for Water Supply</t>
  </si>
  <si>
    <t>Ensure that Income Statement "bottom line" as per SPFR agrees to Special Schedule for Sewerage Service</t>
  </si>
  <si>
    <t>Ensure that Balance Sheet components as per SPFR agrees to Special Schedule for Sewerage Service</t>
  </si>
  <si>
    <t>Ensure that Balance Sheet components as per SPFR agrees to Special Schedule for Water Supply</t>
  </si>
  <si>
    <t>– Dividend paid</t>
  </si>
  <si>
    <t>– Subsidy Paid/Contribution To Operations</t>
  </si>
  <si>
    <t>Other Liabilities</t>
  </si>
  <si>
    <t>- Income Statement of Other Business Activities</t>
  </si>
  <si>
    <r>
      <t xml:space="preserve">DSP with Commercial Developer Charges </t>
    </r>
    <r>
      <rPr>
        <b/>
        <sz val="7.5"/>
        <color indexed="63"/>
        <rFont val="Arial"/>
        <family val="2"/>
      </rPr>
      <t>[Item 2(</t>
    </r>
    <r>
      <rPr>
        <sz val="7.5"/>
        <color indexed="63"/>
        <rFont val="Arial"/>
        <family val="2"/>
      </rPr>
      <t>e</t>
    </r>
    <r>
      <rPr>
        <b/>
        <sz val="7.5"/>
        <color indexed="63"/>
        <rFont val="Arial"/>
        <family val="2"/>
      </rPr>
      <t>) in Table 1]</t>
    </r>
  </si>
  <si>
    <r>
      <t xml:space="preserve">Trade Waste </t>
    </r>
    <r>
      <rPr>
        <b/>
        <sz val="7.5"/>
        <color indexed="63"/>
        <rFont val="Arial"/>
        <family val="2"/>
      </rPr>
      <t>[Item 2(d) in Table 1]</t>
    </r>
  </si>
  <si>
    <t>Difference                             (if any)</t>
  </si>
  <si>
    <t>1. Statement by Councillors &amp; Management</t>
  </si>
  <si>
    <t>3. Notes to the Special Purpose Financial Reports</t>
  </si>
  <si>
    <t>4. Auditor's Report</t>
  </si>
  <si>
    <t>2. Special Purpose Financial Reports:</t>
  </si>
  <si>
    <t xml:space="preserve"> for the year ended 30 June 2007</t>
  </si>
  <si>
    <t>for the financial year ended 30 June 2007</t>
  </si>
  <si>
    <t>The NSW Government Policy Statement “Application of National Competition Policy to</t>
  </si>
  <si>
    <t xml:space="preserve">The Department of Local Government Guidelines “Pricing &amp; Costing for Council Businesses - </t>
  </si>
  <si>
    <t>The Local Government Code of Accounting Practice and Financial Reporting.</t>
  </si>
  <si>
    <t>The Department of Water and Energy Best Practice Management of Water and Sewerage Guidelines.</t>
  </si>
  <si>
    <t>Present fairly the Operating Result and Financial Position for each of Council's declared Business</t>
  </si>
  <si>
    <t>Activities for the year, and</t>
  </si>
  <si>
    <t>Debt guarantee fee (if applicable)</t>
  </si>
  <si>
    <t>less: Corporate Taxation Equivalent (30%) [based on result before capital]</t>
  </si>
  <si>
    <t>less:</t>
  </si>
  <si>
    <t>less: Capital grants and contributions (excluding developer contributions)</t>
  </si>
  <si>
    <t>Surplus (deficit) from ALL Operations before tax</t>
  </si>
  <si>
    <t>Surplus (deficit) from Continuing Operations after capital amounts</t>
  </si>
  <si>
    <t>Surplus (deficit) from Continuing Operations before capital amounts</t>
  </si>
  <si>
    <t>plus Adjustments for amounts unpaid:</t>
  </si>
  <si>
    <r>
      <t xml:space="preserve">less: Capital grants and contributions </t>
    </r>
    <r>
      <rPr>
        <sz val="7.5"/>
        <rFont val="Arial"/>
        <family val="2"/>
      </rPr>
      <t>(excluding developer contributions)</t>
    </r>
  </si>
  <si>
    <t>Surplus (deficit) from Discontinued Operations</t>
  </si>
  <si>
    <t>add:</t>
  </si>
  <si>
    <t>as at 30 June 2007</t>
  </si>
  <si>
    <t>Dollars Amounts shown below are in WHOLE DOLLARS (unless otherwise indicated)</t>
  </si>
  <si>
    <t>Calculated Tax Equivalents</t>
  </si>
  <si>
    <t>Amounts paid for Tax Equivalents</t>
  </si>
  <si>
    <t>Dividend from Surplus</t>
  </si>
  <si>
    <t>50% of Surplus before Dividends</t>
  </si>
  <si>
    <t>Cumulative surplus before Dividends for the 3 years to 30 June 2007, less the</t>
  </si>
  <si>
    <t>cumulative dividends paid for the 2 years to 30 June 2006</t>
  </si>
  <si>
    <t>2007 Surplus</t>
  </si>
  <si>
    <t>2006 Dividend</t>
  </si>
  <si>
    <t>Full Cost Recovery, without significant cross subsidies</t>
  </si>
  <si>
    <t>[Refer Item 2(a) in Table 1 on page 22 of the Best Practice Guidelines]</t>
  </si>
  <si>
    <r>
      <t xml:space="preserve">- DSP with Commercial Developer Charges </t>
    </r>
    <r>
      <rPr>
        <b/>
        <sz val="7.5"/>
        <color indexed="63"/>
        <rFont val="Arial"/>
        <family val="2"/>
      </rPr>
      <t>[Item 2(</t>
    </r>
    <r>
      <rPr>
        <sz val="7.5"/>
        <color indexed="63"/>
        <rFont val="Arial"/>
        <family val="2"/>
      </rPr>
      <t>e</t>
    </r>
    <r>
      <rPr>
        <b/>
        <sz val="7.5"/>
        <color indexed="63"/>
        <rFont val="Arial"/>
        <family val="2"/>
      </rPr>
      <t>) in Table 1]</t>
    </r>
  </si>
  <si>
    <r>
      <t xml:space="preserve">- If Dual Water Supplies, Complying Charges </t>
    </r>
    <r>
      <rPr>
        <b/>
        <sz val="7.5"/>
        <color indexed="63"/>
        <rFont val="Arial"/>
        <family val="2"/>
      </rPr>
      <t>[Item 2(g) in Table 1]</t>
    </r>
  </si>
  <si>
    <t>Sound Drought Management implemented</t>
  </si>
  <si>
    <r>
      <t xml:space="preserve">Integrated Water Cycle Management Evaluation </t>
    </r>
    <r>
      <rPr>
        <b/>
        <sz val="7.5"/>
        <color indexed="63"/>
        <rFont val="Arial"/>
        <family val="2"/>
      </rPr>
      <t>(by June 2007)</t>
    </r>
  </si>
  <si>
    <r>
      <t xml:space="preserve">Complete Performance Reporting Form </t>
    </r>
    <r>
      <rPr>
        <b/>
        <sz val="7.5"/>
        <color indexed="63"/>
        <rFont val="Arial"/>
        <family val="2"/>
      </rPr>
      <t>(by 31 October each year)</t>
    </r>
  </si>
  <si>
    <t>(vi)</t>
  </si>
  <si>
    <t>Maximum Dividend from Surplus [least of (i), (ii) and (iii) above]</t>
  </si>
  <si>
    <t>Dividend paid from Surplus [refer below for required pre-dividend payment Criteria]</t>
  </si>
  <si>
    <r>
      <t xml:space="preserve">Amounts payable for tax-equivalents </t>
    </r>
    <r>
      <rPr>
        <b/>
        <sz val="7.5"/>
        <color indexed="63"/>
        <rFont val="Arial"/>
        <family val="2"/>
      </rPr>
      <t>[lesser of (i) and (ii)]</t>
    </r>
  </si>
  <si>
    <r>
      <t>- Complying charges</t>
    </r>
    <r>
      <rPr>
        <b/>
        <sz val="10"/>
        <color indexed="63"/>
        <rFont val="Arial"/>
        <family val="2"/>
      </rPr>
      <t xml:space="preserve"> </t>
    </r>
    <r>
      <rPr>
        <b/>
        <sz val="7.5"/>
        <color indexed="63"/>
        <rFont val="Arial"/>
        <family val="2"/>
      </rPr>
      <t>[Item 2(b) in Table 1]</t>
    </r>
  </si>
  <si>
    <t>National Water Initiative (NWI) Financial Performance Indicators</t>
  </si>
  <si>
    <t>NWI F4</t>
  </si>
  <si>
    <t>Revenue from Residential Usage Charges (w6b) x 100 divided by the sum of</t>
  </si>
  <si>
    <t xml:space="preserve"> for Water Supply]</t>
  </si>
  <si>
    <t>[Residential Usage Charges (w6a) + Residential Access Charges (w6b) + Environmental Levies</t>
  </si>
  <si>
    <t>NWI F1</t>
  </si>
  <si>
    <t>Total Revenue (Water)</t>
  </si>
  <si>
    <t>of Assets (w11a) - Interest Income (w9)</t>
  </si>
  <si>
    <t>NWI F20</t>
  </si>
  <si>
    <t>Capital Works Grants (Water)</t>
  </si>
  <si>
    <t>Grants for the Acquisition of Assets (w11a)</t>
  </si>
  <si>
    <t>Total Revenue (w13) + Gains/Loss on Disposal of Assets (w14) - Grants for the Acquisition</t>
  </si>
  <si>
    <t>Economic Real Rate of Return (Water)</t>
  </si>
  <si>
    <t>[Total Revenue (w13) - Interest Income (w9) - Grants for Assets (w11a) - Total Cost (NWI F9)]</t>
  </si>
  <si>
    <t>x 100 divided by Written Down Replacement Cost of Operational Assets (w47)</t>
  </si>
  <si>
    <t>Operating Cost (OMA) (Water)</t>
  </si>
  <si>
    <t>Management Expenses (w1) + Operational &amp; Maintenance Expenses (w2)</t>
  </si>
  <si>
    <t>NWI F13</t>
  </si>
  <si>
    <t>NWI F6</t>
  </si>
  <si>
    <t>NWI F9</t>
  </si>
  <si>
    <t>Total Cost (Water)</t>
  </si>
  <si>
    <t>Operating Cost (NWI F6) + Current Cost Depreciation (w3a + w3b)</t>
  </si>
  <si>
    <t>Note:</t>
  </si>
  <si>
    <t>The NWI Performance Indicators are based upon the National Performance Framework Handbook</t>
  </si>
  <si>
    <t>for Urban Performance Reporting Indicators &amp; Definitions.</t>
  </si>
  <si>
    <t>$'000</t>
  </si>
  <si>
    <t>%</t>
  </si>
  <si>
    <t>Cumulative surplus before dividends for the 3 years to 30 June 2007, less the</t>
  </si>
  <si>
    <r>
      <t xml:space="preserve">Amounts payable for Tax Equivalents </t>
    </r>
    <r>
      <rPr>
        <b/>
        <sz val="7.5"/>
        <color indexed="63"/>
        <rFont val="Arial"/>
        <family val="2"/>
      </rPr>
      <t>[lesser of (i) and (ii)]</t>
    </r>
  </si>
  <si>
    <r>
      <t xml:space="preserve">Maximum dividend from surplus </t>
    </r>
    <r>
      <rPr>
        <b/>
        <sz val="7.5"/>
        <color indexed="63"/>
        <rFont val="Arial"/>
        <family val="2"/>
      </rPr>
      <t>[least of (i), (ii) and (iii) above]</t>
    </r>
  </si>
  <si>
    <r>
      <t xml:space="preserve">Dividend paid from surplus </t>
    </r>
    <r>
      <rPr>
        <b/>
        <sz val="7.5"/>
        <color indexed="63"/>
        <rFont val="Arial"/>
        <family val="2"/>
      </rPr>
      <t>[refer below for required pre-dividend payment Criteria]</t>
    </r>
  </si>
  <si>
    <t>Required outcomes for 4 Criteria</t>
  </si>
  <si>
    <r>
      <t xml:space="preserve">Residential </t>
    </r>
    <r>
      <rPr>
        <b/>
        <sz val="7.5"/>
        <color indexed="63"/>
        <rFont val="Arial"/>
        <family val="2"/>
      </rPr>
      <t>[Item 2(c) in Table 1]</t>
    </r>
  </si>
  <si>
    <r>
      <t xml:space="preserve">Non Residential </t>
    </r>
    <r>
      <rPr>
        <b/>
        <sz val="7.5"/>
        <color indexed="63"/>
        <rFont val="Arial"/>
        <family val="2"/>
      </rPr>
      <t>[Item 2(c) in Table 1]</t>
    </r>
  </si>
  <si>
    <r>
      <t xml:space="preserve">Liquid Trade Waste Approvals &amp; Policy </t>
    </r>
    <r>
      <rPr>
        <b/>
        <sz val="7.5"/>
        <color indexed="63"/>
        <rFont val="Arial"/>
        <family val="2"/>
      </rPr>
      <t>[Item 2(f) in Table 1]</t>
    </r>
  </si>
  <si>
    <r>
      <t xml:space="preserve">Complete Performance Reporting Form </t>
    </r>
    <r>
      <rPr>
        <b/>
        <sz val="7.5"/>
        <color indexed="63"/>
        <rFont val="Arial"/>
        <family val="2"/>
      </rPr>
      <t>(by 15 September each year)</t>
    </r>
  </si>
  <si>
    <r>
      <t xml:space="preserve">Integrated Water Cycle Management Evaluation </t>
    </r>
    <r>
      <rPr>
        <b/>
        <sz val="7.5"/>
        <color indexed="63"/>
        <rFont val="Arial"/>
        <family val="2"/>
      </rPr>
      <t>(by June 2006)</t>
    </r>
  </si>
  <si>
    <t>NWI F2</t>
  </si>
  <si>
    <t>NWI F21</t>
  </si>
  <si>
    <t>NWI F11</t>
  </si>
  <si>
    <t>NWI F14</t>
  </si>
  <si>
    <t>NWI F12</t>
  </si>
  <si>
    <t>NWI F16</t>
  </si>
  <si>
    <t>NWI F17</t>
  </si>
  <si>
    <t>NWI F18</t>
  </si>
  <si>
    <t>NWI F19</t>
  </si>
  <si>
    <t>NWI F5</t>
  </si>
  <si>
    <t>NWI F7</t>
  </si>
  <si>
    <t>NWI F10</t>
  </si>
  <si>
    <t>Total Revenue (Sewerage)</t>
  </si>
  <si>
    <t>Total Revenues (s14) + Gains/Losses on Disposal of Assets (s15) - Grants for Acquisition</t>
  </si>
  <si>
    <t>of Assets (s12a) - Interest Income (s10)</t>
  </si>
  <si>
    <t>Capital Works Grants (Sewerage)</t>
  </si>
  <si>
    <t>Grants for the Acquisition of Assets (12a)</t>
  </si>
  <si>
    <t>Acquisition of Fixed Assets (w16 + s17)</t>
  </si>
  <si>
    <t>Economic Real Rate of Return (Sewerage)</t>
  </si>
  <si>
    <t>[Total Revenue (s14) - Interest Income (s10) - Grants for Assets (s12a) - Total Cost (NWI F10)]</t>
  </si>
  <si>
    <t>x 100 divided by Written Down Replacement Cost (ie. WDRC) of Operational Assets (s48)</t>
  </si>
  <si>
    <t>Economic Real Rate of Return (Water &amp; Sewerage)</t>
  </si>
  <si>
    <t>[Total Revenue (w13 + s14) - Interest Income (w9 + s10) - Grants for Assets (w11a + s12a)</t>
  </si>
  <si>
    <r>
      <t>minus</t>
    </r>
    <r>
      <rPr>
        <b/>
        <sz val="7.5"/>
        <color indexed="63"/>
        <rFont val="Arial"/>
        <family val="2"/>
      </rPr>
      <t xml:space="preserve"> Total Cost (NWI F9 + NWI F10)] x 100 divided by WDRC of Operational Assets (w47 + s48)</t>
    </r>
  </si>
  <si>
    <t>Net Debt to Equity (Water &amp; Sewerage)</t>
  </si>
  <si>
    <t>Overdraft (w36 + s37) + Borrowings (w38 + s39) - Cash &amp; Investments (w30 + s31)</t>
  </si>
  <si>
    <t>x 100 divided by [Total Assets (w35 + s36) - Total Liabilities (w40 + s41)]</t>
  </si>
  <si>
    <t>Interest Cover (Water &amp; Sewerage)</t>
  </si>
  <si>
    <t>Interest Income)</t>
  </si>
  <si>
    <t>Earnings before Interest &amp; Tax x 100 divided by Net Interest (ie. Interest Expense -</t>
  </si>
  <si>
    <t>[Operating Result (w15a + s16a) - Interest (w9 - w4a + s10 - s4a) - Gain/Loss on Sale of Assets</t>
  </si>
  <si>
    <t>(w14 + s15)] x 100 divided by [Interest Expense 9w4a + s4a) - Interest Income (w9 + s10)]</t>
  </si>
  <si>
    <t>Net Profit After Tax (Water &amp; Sewerage)</t>
  </si>
  <si>
    <t>[Surplus before Dividends less Tax Paid]. Refer Notes 2 &amp; 3 previously.</t>
  </si>
  <si>
    <t>Grants for Pensioner Rebates (w11b + s12b)</t>
  </si>
  <si>
    <t>Revenue from Community Service Obligations (Water &amp; Sewerage)</t>
  </si>
  <si>
    <t>Community Service Obligations (NWI F19) x 100 divided by Total Revenue (NWI F1 + NWI F2)</t>
  </si>
  <si>
    <t>Operating Cost (OMA) (Sewerage)</t>
  </si>
  <si>
    <t>Management Expenses (s1) + Operational &amp; Maintenance Expenses (s2)</t>
  </si>
  <si>
    <t>Total Cost (Sewerage)</t>
  </si>
  <si>
    <t>Operating Cost (NWI F7) + Current Cost Depreciation (s3a + s3b)</t>
  </si>
  <si>
    <t>Sound Water Conservation and Demand Management implemented</t>
  </si>
  <si>
    <t>Capital Expenditure (Water &amp; Sewerage)</t>
  </si>
  <si>
    <t>Community Service Obligations (Water &amp; Sewerage)</t>
  </si>
  <si>
    <t>Environmental</t>
  </si>
  <si>
    <t>Levies for</t>
  </si>
  <si>
    <t>Water Supply</t>
  </si>
  <si>
    <t>Font Colours</t>
  </si>
  <si>
    <t>INDIGO</t>
  </si>
  <si>
    <t>80% GREY</t>
  </si>
  <si>
    <t>BLACK</t>
  </si>
  <si>
    <t>DARK RED</t>
  </si>
  <si>
    <t>Council Name</t>
  </si>
  <si>
    <t>Primary Report Names</t>
  </si>
  <si>
    <t>Notes - Primary Headings</t>
  </si>
  <si>
    <t>Notes - Sub Headings</t>
  </si>
  <si>
    <t>Notes - Totals</t>
  </si>
  <si>
    <t>&lt; Default &gt;</t>
  </si>
  <si>
    <t>&lt;&lt;&lt;            Choices              &gt;&gt;&gt;</t>
  </si>
  <si>
    <t>"Blank"</t>
  </si>
  <si>
    <t>Report Name - Front Cover</t>
  </si>
  <si>
    <t>60% Grey</t>
  </si>
  <si>
    <t>'07,'06,'05</t>
  </si>
  <si>
    <t>2007 - Gross Assets</t>
  </si>
  <si>
    <t>2007 - Gross Liabilities</t>
  </si>
  <si>
    <t>2007 - Net Equity</t>
  </si>
  <si>
    <t>P.Baker.</t>
  </si>
  <si>
    <t>R.Geraghty.</t>
  </si>
  <si>
    <t>n/a</t>
  </si>
  <si>
    <t>Councillor Peter Shinton</t>
  </si>
  <si>
    <t>Councillor M. Coe</t>
  </si>
  <si>
    <t>Signed in accordance with a resolution of Council made on 15 November 2007.</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</si>
</sst>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0.0%"/>
    <numFmt numFmtId="175" formatCode="_(* #,##0_);_(* \(#,##0\);_-* &quot;-&quot;_-"/>
    <numFmt numFmtId="176" formatCode="#,##0;\(#,##0\)"/>
    <numFmt numFmtId="177" formatCode="_-* #,##0_-;\(* #,##0_-\);_-* &quot;-&quot;??_-;_-@_-"/>
    <numFmt numFmtId="178" formatCode="#,##0.00_ ;\-#,##0.00\ "/>
    <numFmt numFmtId="179" formatCode="0.0%;\(0.0%\)"/>
    <numFmt numFmtId="180" formatCode="0%;\(0%\)"/>
    <numFmt numFmtId="181" formatCode="_-* #,##0.0_-;\-* #,##0.0_-;_-* &quot;-&quot;?_-;_-@_-"/>
    <numFmt numFmtId="182" formatCode="[$-C09]dddd\,\ d\ mmmm\ yyyy"/>
    <numFmt numFmtId="183" formatCode="dd/mm/yy;@"/>
    <numFmt numFmtId="184" formatCode="_(* #,##0.0_);_(* \(#,##0.0\);_-* &quot;-&quot;_-"/>
    <numFmt numFmtId="185" formatCode="#,##0;[Red]\(#,##0\)"/>
    <numFmt numFmtId="186" formatCode="0_);[Red]\(0\)"/>
    <numFmt numFmtId="187" formatCode="#,##0_);[Red]\(#,##0\);"/>
    <numFmt numFmtId="188" formatCode="_(* #,##0.00_);[Red]_(* \(#,##0.00\);_-* &quot;-&quot;_-"/>
    <numFmt numFmtId="189" formatCode="_(* #,##0_);[Red]_(* \(#,##0\);_-* &quot;-&quot;_-"/>
    <numFmt numFmtId="190" formatCode="d/m/yy"/>
    <numFmt numFmtId="191" formatCode="&quot;Yes&quot;;&quot;Yes&quot;;&quot;No&quot;"/>
    <numFmt numFmtId="192" formatCode="&quot;True&quot;;&quot;True&quot;;&quot;False&quot;"/>
    <numFmt numFmtId="193" formatCode="&quot;On&quot;;&quot;On&quot;;&quot;Off&quot;"/>
    <numFmt numFmtId="194" formatCode="[$€-2]\ #,##0.00_);[Red]\([$€-2]\ #,##0.00\)"/>
    <numFmt numFmtId="195" formatCode="_(* #,##0.0_);[Red]_(* \(#,##0.0\);_-* &quot;-&quot;_-"/>
    <numFmt numFmtId="196" formatCode="_-&quot;$&quot;* #,##0.0_-;\-&quot;$&quot;* #,##0.0_-;_-&quot;$&quot;* &quot;-&quot;??_-;_-@_-"/>
    <numFmt numFmtId="197" formatCode="_-&quot;$&quot;* #,##0_-;\-&quot;$&quot;* #,##0_-;_-&quot;$&quot;* &quot;-&quot;??_-;_-@_-"/>
    <numFmt numFmtId="198" formatCode="0.000%"/>
    <numFmt numFmtId="199" formatCode="_(* #,##0.00_);_(* \(#,##0.00\);_-* &quot;-&quot;_-"/>
    <numFmt numFmtId="200" formatCode="_(* #,##0.000_);_(* \(#,##0.000\);_-* &quot;-&quot;_-"/>
    <numFmt numFmtId="201" formatCode="yyyy"/>
    <numFmt numFmtId="202" formatCode="###_;\(###_)"/>
  </numFmts>
  <fonts count="54">
    <font>
      <sz val="8"/>
      <name val="Arial"/>
      <family val="0"/>
    </font>
    <font>
      <sz val="10"/>
      <name val="Arial"/>
      <family val="0"/>
    </font>
    <font>
      <u val="single"/>
      <sz val="8"/>
      <color indexed="12"/>
      <name val="Arial"/>
      <family val="0"/>
    </font>
    <font>
      <u val="single"/>
      <sz val="8"/>
      <color indexed="36"/>
      <name val="Arial"/>
      <family val="0"/>
    </font>
    <font>
      <b/>
      <sz val="8"/>
      <name val="Tahoma"/>
      <family val="0"/>
    </font>
    <font>
      <b/>
      <sz val="12"/>
      <color indexed="9"/>
      <name val="Arial"/>
      <family val="2"/>
    </font>
    <font>
      <b/>
      <sz val="12"/>
      <name val="Arial"/>
      <family val="2"/>
    </font>
    <font>
      <b/>
      <sz val="10"/>
      <name val="Arial"/>
      <family val="2"/>
    </font>
    <font>
      <b/>
      <sz val="8"/>
      <name val="Arial"/>
      <family val="2"/>
    </font>
    <font>
      <b/>
      <sz val="10"/>
      <color indexed="9"/>
      <name val="Arial"/>
      <family val="2"/>
    </font>
    <font>
      <sz val="10"/>
      <color indexed="9"/>
      <name val="Arial"/>
      <family val="0"/>
    </font>
    <font>
      <sz val="14"/>
      <color indexed="17"/>
      <name val="Verdana"/>
      <family val="2"/>
    </font>
    <font>
      <sz val="35"/>
      <color indexed="62"/>
      <name val="Arial"/>
      <family val="2"/>
    </font>
    <font>
      <sz val="12"/>
      <color indexed="62"/>
      <name val="Arial"/>
      <family val="2"/>
    </font>
    <font>
      <sz val="14"/>
      <color indexed="62"/>
      <name val="Arial"/>
      <family val="2"/>
    </font>
    <font>
      <sz val="14"/>
      <color indexed="63"/>
      <name val="Arial"/>
      <family val="2"/>
    </font>
    <font>
      <b/>
      <sz val="9"/>
      <color indexed="62"/>
      <name val="Arial"/>
      <family val="2"/>
    </font>
    <font>
      <sz val="11"/>
      <color indexed="63"/>
      <name val="Arial"/>
      <family val="2"/>
    </font>
    <font>
      <sz val="11"/>
      <name val="Arial"/>
      <family val="2"/>
    </font>
    <font>
      <b/>
      <u val="single"/>
      <sz val="9"/>
      <color indexed="18"/>
      <name val="Arial"/>
      <family val="2"/>
    </font>
    <font>
      <b/>
      <u val="single"/>
      <sz val="9"/>
      <color indexed="62"/>
      <name val="Arial"/>
      <family val="2"/>
    </font>
    <font>
      <sz val="10"/>
      <color indexed="63"/>
      <name val="Arial"/>
      <family val="2"/>
    </font>
    <font>
      <b/>
      <sz val="8"/>
      <color indexed="63"/>
      <name val="Arial"/>
      <family val="2"/>
    </font>
    <font>
      <sz val="9"/>
      <color indexed="63"/>
      <name val="Arial"/>
      <family val="2"/>
    </font>
    <font>
      <b/>
      <sz val="10"/>
      <color indexed="63"/>
      <name val="Arial"/>
      <family val="2"/>
    </font>
    <font>
      <sz val="8"/>
      <color indexed="63"/>
      <name val="Arial"/>
      <family val="2"/>
    </font>
    <font>
      <sz val="11"/>
      <color indexed="62"/>
      <name val="Arial"/>
      <family val="2"/>
    </font>
    <font>
      <sz val="9"/>
      <color indexed="62"/>
      <name val="Arial"/>
      <family val="2"/>
    </font>
    <font>
      <b/>
      <sz val="9"/>
      <color indexed="63"/>
      <name val="Arial"/>
      <family val="2"/>
    </font>
    <font>
      <sz val="9"/>
      <name val="Arial"/>
      <family val="2"/>
    </font>
    <font>
      <b/>
      <sz val="9"/>
      <color indexed="8"/>
      <name val="Arial"/>
      <family val="2"/>
    </font>
    <font>
      <b/>
      <sz val="9"/>
      <name val="Arial"/>
      <family val="2"/>
    </font>
    <font>
      <b/>
      <sz val="10"/>
      <color indexed="62"/>
      <name val="Arial"/>
      <family val="2"/>
    </font>
    <font>
      <sz val="10"/>
      <color indexed="62"/>
      <name val="Arial"/>
      <family val="2"/>
    </font>
    <font>
      <b/>
      <sz val="8"/>
      <color indexed="62"/>
      <name val="Arial"/>
      <family val="2"/>
    </font>
    <font>
      <sz val="12"/>
      <color indexed="18"/>
      <name val="Arial"/>
      <family val="2"/>
    </font>
    <font>
      <b/>
      <sz val="9"/>
      <color indexed="18"/>
      <name val="Arial"/>
      <family val="2"/>
    </font>
    <font>
      <b/>
      <sz val="10"/>
      <color indexed="18"/>
      <name val="Arial"/>
      <family val="2"/>
    </font>
    <font>
      <b/>
      <sz val="7.5"/>
      <color indexed="63"/>
      <name val="Arial"/>
      <family val="2"/>
    </font>
    <font>
      <sz val="7.5"/>
      <color indexed="63"/>
      <name val="Arial"/>
      <family val="2"/>
    </font>
    <font>
      <sz val="14"/>
      <color indexed="23"/>
      <name val="Arial"/>
      <family val="2"/>
    </font>
    <font>
      <b/>
      <sz val="12"/>
      <color indexed="62"/>
      <name val="Arial"/>
      <family val="2"/>
    </font>
    <font>
      <b/>
      <sz val="13"/>
      <color indexed="62"/>
      <name val="Arial"/>
      <family val="2"/>
    </font>
    <font>
      <sz val="10"/>
      <color indexed="63"/>
      <name val="Marlett"/>
      <family val="0"/>
    </font>
    <font>
      <b/>
      <sz val="10"/>
      <color indexed="8"/>
      <name val="Arial"/>
      <family val="2"/>
    </font>
    <font>
      <sz val="10"/>
      <color indexed="8"/>
      <name val="Arial"/>
      <family val="2"/>
    </font>
    <font>
      <sz val="7.5"/>
      <name val="Arial"/>
      <family val="2"/>
    </font>
    <font>
      <sz val="8"/>
      <color indexed="62"/>
      <name val="Arial"/>
      <family val="2"/>
    </font>
    <font>
      <b/>
      <sz val="10"/>
      <color indexed="16"/>
      <name val="Arial"/>
      <family val="2"/>
    </font>
    <font>
      <b/>
      <sz val="10"/>
      <color indexed="23"/>
      <name val="Arial"/>
      <family val="2"/>
    </font>
    <font>
      <sz val="9"/>
      <color indexed="8"/>
      <name val="Arial"/>
      <family val="2"/>
    </font>
    <font>
      <sz val="12"/>
      <name val="Arial"/>
      <family val="2"/>
    </font>
    <font>
      <sz val="12"/>
      <color indexed="63"/>
      <name val="Arial"/>
      <family val="2"/>
    </font>
    <font>
      <b/>
      <i/>
      <sz val="12"/>
      <color indexed="62"/>
      <name val="Arial"/>
      <family val="2"/>
    </font>
  </fonts>
  <fills count="7">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46"/>
        <bgColor indexed="64"/>
      </patternFill>
    </fill>
    <fill>
      <patternFill patternType="solid">
        <fgColor indexed="23"/>
        <bgColor indexed="64"/>
      </patternFill>
    </fill>
    <fill>
      <patternFill patternType="solid">
        <fgColor indexed="55"/>
        <bgColor indexed="64"/>
      </patternFill>
    </fill>
  </fills>
  <borders count="2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style="thin"/>
      <right style="thin"/>
      <top style="thin"/>
      <bottom style="thin"/>
    </border>
    <border>
      <left>
        <color indexed="63"/>
      </left>
      <right>
        <color indexed="63"/>
      </right>
      <top style="double">
        <color indexed="55"/>
      </top>
      <bottom>
        <color indexed="63"/>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color indexed="55"/>
      </top>
      <bottom style="double">
        <color indexed="55"/>
      </bottom>
    </border>
    <border>
      <left>
        <color indexed="63"/>
      </left>
      <right>
        <color indexed="63"/>
      </right>
      <top style="thin">
        <color indexed="55"/>
      </top>
      <bottom style="medium">
        <color indexed="55"/>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Fill="0">
      <alignment/>
      <protection/>
    </xf>
    <xf numFmtId="9" fontId="1" fillId="0" borderId="0" applyFont="0" applyFill="0" applyBorder="0" applyAlignment="0" applyProtection="0"/>
  </cellStyleXfs>
  <cellXfs count="281">
    <xf numFmtId="0" fontId="0" fillId="0" borderId="0" xfId="0" applyAlignment="1">
      <alignment/>
    </xf>
    <xf numFmtId="0" fontId="5" fillId="2" borderId="0" xfId="21" applyFont="1" applyFill="1" applyAlignment="1">
      <alignment horizontal="left"/>
      <protection/>
    </xf>
    <xf numFmtId="0" fontId="0" fillId="2" borderId="0" xfId="21" applyFill="1">
      <alignment/>
      <protection/>
    </xf>
    <xf numFmtId="0" fontId="6" fillId="2" borderId="0" xfId="21" applyFont="1" applyFill="1">
      <alignment/>
      <protection/>
    </xf>
    <xf numFmtId="0" fontId="7" fillId="3" borderId="0" xfId="21" applyFont="1" applyFill="1" applyAlignment="1">
      <alignment horizontal="center" vertical="center" textRotation="67"/>
      <protection/>
    </xf>
    <xf numFmtId="0" fontId="5" fillId="3" borderId="0" xfId="21" applyFont="1" applyFill="1" applyAlignment="1">
      <alignment horizontal="center" vertical="center" textRotation="67"/>
      <protection/>
    </xf>
    <xf numFmtId="0" fontId="0" fillId="0" borderId="0" xfId="21">
      <alignment/>
      <protection/>
    </xf>
    <xf numFmtId="0" fontId="6" fillId="2" borderId="0" xfId="21" applyFont="1" applyFill="1" applyAlignment="1">
      <alignment horizontal="left"/>
      <protection/>
    </xf>
    <xf numFmtId="0" fontId="7" fillId="2" borderId="0" xfId="21" applyFont="1" applyFill="1" applyAlignment="1">
      <alignment horizontal="center" vertical="center" textRotation="67"/>
      <protection/>
    </xf>
    <xf numFmtId="0" fontId="0" fillId="0" borderId="0" xfId="21" applyFill="1">
      <alignment/>
      <protection/>
    </xf>
    <xf numFmtId="0" fontId="0" fillId="0" borderId="0" xfId="21" applyFill="1" applyAlignment="1">
      <alignment horizontal="center" vertical="center"/>
      <protection/>
    </xf>
    <xf numFmtId="0" fontId="6" fillId="4" borderId="0" xfId="21" applyFont="1" applyFill="1" applyAlignment="1">
      <alignment horizontal="center"/>
      <protection/>
    </xf>
    <xf numFmtId="0" fontId="6" fillId="4" borderId="0" xfId="21" applyFont="1" applyFill="1">
      <alignment/>
      <protection/>
    </xf>
    <xf numFmtId="0" fontId="8" fillId="4" borderId="0" xfId="21" applyFont="1" applyFill="1" applyAlignment="1">
      <alignment horizontal="center" vertical="center"/>
      <protection/>
    </xf>
    <xf numFmtId="0" fontId="7" fillId="4" borderId="0" xfId="21" applyFont="1" applyFill="1" applyAlignment="1">
      <alignment horizontal="center"/>
      <protection/>
    </xf>
    <xf numFmtId="0" fontId="1" fillId="4" borderId="0" xfId="21" applyFont="1" applyFill="1" applyAlignment="1">
      <alignment horizontal="center"/>
      <protection/>
    </xf>
    <xf numFmtId="0" fontId="1" fillId="4" borderId="0" xfId="21" applyFont="1" applyFill="1">
      <alignment/>
      <protection/>
    </xf>
    <xf numFmtId="0" fontId="8" fillId="0" borderId="0" xfId="21" applyFont="1" applyFill="1" applyAlignment="1">
      <alignment horizontal="center" vertical="center"/>
      <protection/>
    </xf>
    <xf numFmtId="0" fontId="8" fillId="0" borderId="0" xfId="21" applyFont="1" applyFill="1">
      <alignment/>
      <protection/>
    </xf>
    <xf numFmtId="0" fontId="0" fillId="3" borderId="0" xfId="21" applyFill="1">
      <alignment/>
      <protection/>
    </xf>
    <xf numFmtId="0" fontId="7" fillId="3" borderId="0" xfId="21" applyFont="1" applyFill="1">
      <alignment/>
      <protection/>
    </xf>
    <xf numFmtId="0" fontId="11" fillId="0" borderId="0" xfId="21" applyFont="1" applyAlignment="1">
      <alignment horizontal="left"/>
      <protection/>
    </xf>
    <xf numFmtId="0" fontId="2" fillId="0" borderId="0" xfId="20" applyAlignment="1">
      <alignment/>
    </xf>
    <xf numFmtId="0" fontId="10" fillId="0" borderId="0" xfId="21" applyFont="1" applyFill="1">
      <alignment/>
      <protection/>
    </xf>
    <xf numFmtId="0" fontId="7" fillId="0" borderId="0" xfId="21" applyFont="1" applyFill="1" applyAlignment="1">
      <alignment horizontal="center" vertical="center"/>
      <protection/>
    </xf>
    <xf numFmtId="0" fontId="7" fillId="0" borderId="0" xfId="21" applyFont="1" applyFill="1">
      <alignment/>
      <protection/>
    </xf>
    <xf numFmtId="0" fontId="7" fillId="0" borderId="1" xfId="21" applyFont="1" applyBorder="1" applyAlignment="1">
      <alignment horizontal="center" vertical="center"/>
      <protection/>
    </xf>
    <xf numFmtId="0" fontId="7" fillId="0" borderId="2" xfId="21" applyFont="1" applyBorder="1" applyAlignment="1">
      <alignment horizontal="center" vertical="center"/>
      <protection/>
    </xf>
    <xf numFmtId="0" fontId="7" fillId="0" borderId="3" xfId="21" applyFont="1" applyBorder="1" applyAlignment="1">
      <alignment horizontal="center" vertical="center"/>
      <protection/>
    </xf>
    <xf numFmtId="0" fontId="7" fillId="0" borderId="1" xfId="21" applyFont="1" applyBorder="1" applyAlignment="1">
      <alignment vertical="center"/>
      <protection/>
    </xf>
    <xf numFmtId="0" fontId="7" fillId="0" borderId="3" xfId="21" applyFont="1" applyBorder="1" applyAlignment="1">
      <alignment vertical="center"/>
      <protection/>
    </xf>
    <xf numFmtId="0" fontId="0" fillId="0" borderId="0" xfId="21" applyFill="1" applyAlignment="1">
      <alignment horizontal="center"/>
      <protection/>
    </xf>
    <xf numFmtId="0" fontId="7" fillId="0" borderId="0" xfId="21" applyFont="1" applyAlignment="1">
      <alignment horizontal="center" vertical="center"/>
      <protection/>
    </xf>
    <xf numFmtId="0" fontId="1" fillId="0" borderId="0" xfId="21" applyFont="1" applyAlignment="1">
      <alignment horizontal="center" vertical="center"/>
      <protection/>
    </xf>
    <xf numFmtId="0" fontId="1" fillId="0" borderId="0" xfId="21" applyFont="1" applyFill="1">
      <alignment/>
      <protection/>
    </xf>
    <xf numFmtId="0" fontId="0" fillId="0" borderId="0" xfId="21" applyAlignment="1">
      <alignment horizontal="center" vertical="center"/>
      <protection/>
    </xf>
    <xf numFmtId="0" fontId="10" fillId="5" borderId="0" xfId="21" applyFont="1" applyFill="1" applyAlignment="1">
      <alignment vertical="center" wrapText="1"/>
      <protection/>
    </xf>
    <xf numFmtId="0" fontId="7" fillId="0" borderId="2" xfId="21" applyFont="1" applyBorder="1" applyAlignment="1">
      <alignment vertical="center"/>
      <protection/>
    </xf>
    <xf numFmtId="0" fontId="10" fillId="5" borderId="0" xfId="21" applyFont="1" applyFill="1" applyAlignment="1" quotePrefix="1">
      <alignment vertical="center" wrapText="1"/>
      <protection/>
    </xf>
    <xf numFmtId="14" fontId="7" fillId="0" borderId="2" xfId="21" applyNumberFormat="1" applyFont="1" applyBorder="1" applyAlignment="1" quotePrefix="1">
      <alignment horizontal="center" vertical="center"/>
      <protection/>
    </xf>
    <xf numFmtId="0" fontId="8" fillId="0" borderId="2" xfId="21" applyFont="1" applyBorder="1" applyAlignment="1">
      <alignment horizontal="center" vertical="center"/>
      <protection/>
    </xf>
    <xf numFmtId="0" fontId="0" fillId="0" borderId="0" xfId="0" applyFont="1" applyAlignment="1">
      <alignment/>
    </xf>
    <xf numFmtId="0" fontId="12" fillId="0" borderId="0" xfId="0" applyFont="1" applyAlignment="1">
      <alignment/>
    </xf>
    <xf numFmtId="0" fontId="1" fillId="0" borderId="0" xfId="0" applyFont="1" applyAlignment="1">
      <alignment/>
    </xf>
    <xf numFmtId="0" fontId="14" fillId="0" borderId="0" xfId="0" applyFont="1" applyAlignment="1">
      <alignment/>
    </xf>
    <xf numFmtId="0" fontId="1" fillId="0" borderId="0" xfId="0" applyFont="1" applyAlignment="1">
      <alignment/>
    </xf>
    <xf numFmtId="0" fontId="15" fillId="0" borderId="0" xfId="0" applyFont="1" applyAlignment="1">
      <alignment/>
    </xf>
    <xf numFmtId="0" fontId="1" fillId="0" borderId="0" xfId="0" applyFont="1" applyBorder="1" applyAlignment="1">
      <alignment/>
    </xf>
    <xf numFmtId="0" fontId="13" fillId="0" borderId="0" xfId="0" applyFont="1" applyAlignment="1">
      <alignment/>
    </xf>
    <xf numFmtId="0" fontId="1" fillId="0" borderId="0" xfId="0" applyFont="1" applyAlignment="1">
      <alignment horizontal="center"/>
    </xf>
    <xf numFmtId="0" fontId="17" fillId="0" borderId="0" xfId="0" applyFont="1" applyAlignment="1" quotePrefix="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3"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0" fillId="0" borderId="0" xfId="0" applyFont="1" applyAlignment="1">
      <alignment/>
    </xf>
    <xf numFmtId="0" fontId="25" fillId="0" borderId="0" xfId="0" applyFont="1" applyAlignment="1">
      <alignment/>
    </xf>
    <xf numFmtId="0" fontId="23" fillId="0" borderId="0" xfId="0" applyFont="1" applyAlignment="1" quotePrefix="1">
      <alignment/>
    </xf>
    <xf numFmtId="0" fontId="26" fillId="0" borderId="0" xfId="0" applyFont="1" applyAlignment="1">
      <alignment/>
    </xf>
    <xf numFmtId="0" fontId="28" fillId="0" borderId="0" xfId="0" applyFont="1" applyAlignment="1">
      <alignment/>
    </xf>
    <xf numFmtId="0" fontId="1" fillId="6" borderId="0" xfId="0" applyFont="1" applyFill="1" applyAlignment="1">
      <alignment/>
    </xf>
    <xf numFmtId="0" fontId="28" fillId="0" borderId="0" xfId="0" applyFont="1" applyAlignment="1">
      <alignment/>
    </xf>
    <xf numFmtId="0" fontId="25" fillId="0" borderId="0" xfId="0" applyFont="1" applyAlignment="1">
      <alignment/>
    </xf>
    <xf numFmtId="0" fontId="29" fillId="0" borderId="0" xfId="0" applyFont="1" applyAlignment="1">
      <alignment/>
    </xf>
    <xf numFmtId="173" fontId="29" fillId="0" borderId="0" xfId="15" applyNumberFormat="1" applyFont="1" applyAlignment="1">
      <alignment/>
    </xf>
    <xf numFmtId="175" fontId="29" fillId="0" borderId="0" xfId="0" applyNumberFormat="1" applyFont="1" applyAlignment="1">
      <alignment horizontal="right"/>
    </xf>
    <xf numFmtId="175" fontId="29" fillId="0" borderId="0" xfId="15" applyNumberFormat="1" applyFont="1" applyAlignment="1">
      <alignment/>
    </xf>
    <xf numFmtId="175" fontId="29" fillId="0" borderId="0" xfId="0" applyNumberFormat="1" applyFont="1" applyAlignment="1">
      <alignment/>
    </xf>
    <xf numFmtId="175" fontId="29" fillId="0" borderId="0" xfId="0" applyNumberFormat="1" applyFont="1" applyAlignment="1">
      <alignment/>
    </xf>
    <xf numFmtId="0" fontId="16" fillId="0" borderId="0" xfId="0" applyFont="1" applyBorder="1" applyAlignment="1">
      <alignment/>
    </xf>
    <xf numFmtId="0" fontId="31" fillId="0" borderId="0" xfId="0" applyFont="1" applyAlignment="1">
      <alignment/>
    </xf>
    <xf numFmtId="0" fontId="29" fillId="0" borderId="0" xfId="0" applyFont="1" applyBorder="1" applyAlignment="1">
      <alignment/>
    </xf>
    <xf numFmtId="173" fontId="29" fillId="0" borderId="0" xfId="15" applyNumberFormat="1" applyFont="1" applyBorder="1" applyAlignment="1">
      <alignment/>
    </xf>
    <xf numFmtId="0" fontId="23" fillId="0" borderId="0" xfId="0" applyFont="1" applyBorder="1" applyAlignment="1">
      <alignment/>
    </xf>
    <xf numFmtId="0" fontId="32" fillId="0" borderId="0" xfId="0" applyFont="1" applyAlignment="1">
      <alignment/>
    </xf>
    <xf numFmtId="173" fontId="32" fillId="0" borderId="0" xfId="15" applyNumberFormat="1" applyFont="1" applyAlignment="1">
      <alignment/>
    </xf>
    <xf numFmtId="0" fontId="7" fillId="0" borderId="0" xfId="0" applyFont="1" applyAlignment="1">
      <alignment/>
    </xf>
    <xf numFmtId="0" fontId="29" fillId="0" borderId="0" xfId="0" applyFont="1" applyAlignment="1" quotePrefix="1">
      <alignment/>
    </xf>
    <xf numFmtId="0" fontId="28" fillId="0" borderId="4" xfId="0" applyFont="1" applyBorder="1" applyAlignment="1">
      <alignment/>
    </xf>
    <xf numFmtId="173" fontId="28" fillId="0" borderId="4" xfId="15" applyNumberFormat="1" applyFont="1" applyBorder="1" applyAlignment="1">
      <alignment/>
    </xf>
    <xf numFmtId="0" fontId="28" fillId="0" borderId="5" xfId="0" applyFont="1" applyBorder="1" applyAlignment="1">
      <alignment/>
    </xf>
    <xf numFmtId="173" fontId="28" fillId="0" borderId="5" xfId="15" applyNumberFormat="1" applyFont="1" applyBorder="1" applyAlignment="1">
      <alignment/>
    </xf>
    <xf numFmtId="175" fontId="28" fillId="0" borderId="5" xfId="15" applyNumberFormat="1" applyFont="1" applyFill="1" applyBorder="1" applyAlignment="1">
      <alignment/>
    </xf>
    <xf numFmtId="175" fontId="28" fillId="0" borderId="5" xfId="0" applyNumberFormat="1" applyFont="1" applyFill="1" applyBorder="1" applyAlignment="1">
      <alignment/>
    </xf>
    <xf numFmtId="0" fontId="30" fillId="0" borderId="0" xfId="0" applyFont="1" applyAlignment="1">
      <alignment/>
    </xf>
    <xf numFmtId="175" fontId="31" fillId="0" borderId="0" xfId="15" applyNumberFormat="1" applyFont="1" applyAlignment="1">
      <alignment/>
    </xf>
    <xf numFmtId="175" fontId="31" fillId="0" borderId="0" xfId="0" applyNumberFormat="1" applyFont="1" applyAlignment="1">
      <alignment/>
    </xf>
    <xf numFmtId="0" fontId="33" fillId="0" borderId="0" xfId="0" applyFont="1" applyAlignment="1">
      <alignment horizontal="right"/>
    </xf>
    <xf numFmtId="0" fontId="1" fillId="0" borderId="0" xfId="0" applyFont="1" applyAlignment="1">
      <alignment horizontal="right"/>
    </xf>
    <xf numFmtId="175" fontId="29" fillId="0" borderId="0" xfId="0" applyNumberFormat="1" applyFont="1" applyBorder="1" applyAlignment="1">
      <alignment horizontal="right"/>
    </xf>
    <xf numFmtId="0" fontId="29" fillId="0" borderId="0" xfId="0" applyFont="1" applyAlignment="1">
      <alignment horizontal="right"/>
    </xf>
    <xf numFmtId="175" fontId="32" fillId="0" borderId="0" xfId="0" applyNumberFormat="1" applyFont="1" applyBorder="1" applyAlignment="1">
      <alignment horizontal="right"/>
    </xf>
    <xf numFmtId="0" fontId="7" fillId="0" borderId="0" xfId="0" applyFont="1" applyBorder="1" applyAlignment="1">
      <alignment/>
    </xf>
    <xf numFmtId="0" fontId="28" fillId="0" borderId="4" xfId="0" applyFont="1" applyFill="1" applyBorder="1" applyAlignment="1">
      <alignment/>
    </xf>
    <xf numFmtId="0" fontId="28" fillId="0" borderId="5" xfId="0" applyFont="1" applyFill="1" applyBorder="1" applyAlignment="1">
      <alignment/>
    </xf>
    <xf numFmtId="175" fontId="29" fillId="0" borderId="0" xfId="0" applyNumberFormat="1" applyFont="1" applyBorder="1" applyAlignment="1">
      <alignment/>
    </xf>
    <xf numFmtId="0" fontId="29" fillId="0" borderId="0" xfId="0" applyFont="1" applyBorder="1" applyAlignment="1">
      <alignment horizontal="right"/>
    </xf>
    <xf numFmtId="0" fontId="30" fillId="0" borderId="0" xfId="0" applyFont="1" applyBorder="1" applyAlignment="1">
      <alignment/>
    </xf>
    <xf numFmtId="175" fontId="31" fillId="0" borderId="0" xfId="0" applyNumberFormat="1" applyFont="1" applyBorder="1" applyAlignment="1">
      <alignment/>
    </xf>
    <xf numFmtId="175" fontId="31" fillId="0" borderId="0" xfId="0" applyNumberFormat="1" applyFont="1" applyBorder="1" applyAlignment="1">
      <alignment horizontal="right"/>
    </xf>
    <xf numFmtId="0" fontId="33" fillId="0" borderId="0" xfId="0" applyFont="1" applyAlignment="1">
      <alignment/>
    </xf>
    <xf numFmtId="173" fontId="1" fillId="0" borderId="0" xfId="15" applyNumberFormat="1" applyFont="1" applyAlignment="1">
      <alignment/>
    </xf>
    <xf numFmtId="173" fontId="1" fillId="0" borderId="0" xfId="15" applyNumberFormat="1" applyFont="1" applyAlignment="1">
      <alignment horizontal="right"/>
    </xf>
    <xf numFmtId="175" fontId="1" fillId="0" borderId="0" xfId="0" applyNumberFormat="1" applyFont="1" applyAlignment="1">
      <alignment/>
    </xf>
    <xf numFmtId="175" fontId="1" fillId="0" borderId="0" xfId="0" applyNumberFormat="1" applyFont="1" applyAlignment="1">
      <alignment/>
    </xf>
    <xf numFmtId="175" fontId="1" fillId="0" borderId="0" xfId="15" applyNumberFormat="1" applyFont="1" applyAlignment="1">
      <alignment/>
    </xf>
    <xf numFmtId="175" fontId="1" fillId="0" borderId="0" xfId="15" applyNumberFormat="1" applyFont="1" applyAlignment="1">
      <alignment horizontal="right"/>
    </xf>
    <xf numFmtId="173" fontId="33" fillId="0" borderId="0" xfId="15" applyNumberFormat="1" applyFont="1" applyAlignment="1">
      <alignment/>
    </xf>
    <xf numFmtId="0" fontId="33" fillId="0" borderId="0" xfId="0" applyFont="1" applyAlignment="1">
      <alignment/>
    </xf>
    <xf numFmtId="0" fontId="32" fillId="0" borderId="0" xfId="0" applyFont="1" applyAlignment="1">
      <alignment/>
    </xf>
    <xf numFmtId="173" fontId="13" fillId="0" borderId="0" xfId="15" applyNumberFormat="1" applyFont="1" applyAlignment="1">
      <alignment/>
    </xf>
    <xf numFmtId="0" fontId="13" fillId="0" borderId="0" xfId="0" applyFont="1" applyAlignment="1">
      <alignment/>
    </xf>
    <xf numFmtId="175" fontId="13" fillId="0" borderId="0" xfId="0" applyNumberFormat="1" applyFont="1" applyAlignment="1">
      <alignment/>
    </xf>
    <xf numFmtId="0" fontId="1" fillId="6" borderId="0" xfId="0" applyFont="1" applyFill="1" applyBorder="1" applyAlignment="1">
      <alignment/>
    </xf>
    <xf numFmtId="173" fontId="1" fillId="0" borderId="0" xfId="15" applyNumberFormat="1" applyFont="1" applyBorder="1" applyAlignment="1">
      <alignment/>
    </xf>
    <xf numFmtId="0" fontId="35" fillId="0" borderId="0" xfId="0" applyFont="1" applyAlignment="1">
      <alignment/>
    </xf>
    <xf numFmtId="0" fontId="36" fillId="0" borderId="0" xfId="0" applyFont="1" applyAlignment="1">
      <alignment/>
    </xf>
    <xf numFmtId="0" fontId="37" fillId="0" borderId="0" xfId="0" applyFont="1" applyAlignment="1">
      <alignment horizontal="left"/>
    </xf>
    <xf numFmtId="0" fontId="24" fillId="0" borderId="0" xfId="0" applyFont="1" applyFill="1" applyBorder="1" applyAlignment="1">
      <alignment/>
    </xf>
    <xf numFmtId="0" fontId="21" fillId="0" borderId="0" xfId="0" applyFont="1" applyBorder="1" applyAlignment="1">
      <alignment/>
    </xf>
    <xf numFmtId="0" fontId="1" fillId="0" borderId="0" xfId="0" applyFont="1" applyBorder="1" applyAlignment="1">
      <alignment/>
    </xf>
    <xf numFmtId="0" fontId="24" fillId="0" borderId="0" xfId="0" applyFont="1" applyFill="1" applyBorder="1" applyAlignment="1">
      <alignment horizontal="center"/>
    </xf>
    <xf numFmtId="0" fontId="1" fillId="0" borderId="6" xfId="0" applyFont="1" applyBorder="1" applyAlignment="1">
      <alignment/>
    </xf>
    <xf numFmtId="0" fontId="28" fillId="0" borderId="7" xfId="0" applyFont="1" applyBorder="1" applyAlignment="1">
      <alignment/>
    </xf>
    <xf numFmtId="0" fontId="1" fillId="0" borderId="7" xfId="0" applyFont="1" applyBorder="1" applyAlignment="1">
      <alignment/>
    </xf>
    <xf numFmtId="0" fontId="38" fillId="0" borderId="0" xfId="0" applyFont="1" applyAlignment="1">
      <alignment/>
    </xf>
    <xf numFmtId="0" fontId="28" fillId="0" borderId="0" xfId="0" applyFont="1" applyAlignment="1">
      <alignment horizontal="center"/>
    </xf>
    <xf numFmtId="0" fontId="16" fillId="0" borderId="0" xfId="0" applyFont="1" applyAlignment="1">
      <alignment/>
    </xf>
    <xf numFmtId="0" fontId="29" fillId="0" borderId="8" xfId="0" applyFont="1" applyBorder="1" applyAlignment="1">
      <alignment/>
    </xf>
    <xf numFmtId="0" fontId="29" fillId="0" borderId="9" xfId="0" applyFont="1" applyBorder="1" applyAlignment="1">
      <alignment/>
    </xf>
    <xf numFmtId="175" fontId="1" fillId="0" borderId="0" xfId="0" applyNumberFormat="1" applyFont="1" applyAlignment="1">
      <alignment horizontal="right"/>
    </xf>
    <xf numFmtId="0" fontId="40" fillId="0" borderId="0" xfId="0" applyFont="1" applyAlignment="1">
      <alignment/>
    </xf>
    <xf numFmtId="0" fontId="42" fillId="0" borderId="0" xfId="0" applyFont="1" applyAlignment="1">
      <alignment/>
    </xf>
    <xf numFmtId="0" fontId="41" fillId="0" borderId="0" xfId="0" applyFont="1" applyAlignment="1">
      <alignment/>
    </xf>
    <xf numFmtId="0" fontId="43" fillId="0" borderId="0" xfId="0" applyFont="1" applyAlignment="1">
      <alignment/>
    </xf>
    <xf numFmtId="0" fontId="21" fillId="0" borderId="0" xfId="0" applyFont="1" applyAlignment="1">
      <alignment/>
    </xf>
    <xf numFmtId="0" fontId="24" fillId="0" borderId="0" xfId="0" applyFont="1" applyAlignment="1">
      <alignment/>
    </xf>
    <xf numFmtId="0" fontId="24" fillId="0" borderId="0" xfId="0" applyFont="1" applyAlignment="1">
      <alignment horizontal="right"/>
    </xf>
    <xf numFmtId="173" fontId="45" fillId="0" borderId="9" xfId="15" applyNumberFormat="1" applyFont="1" applyBorder="1" applyAlignment="1">
      <alignment/>
    </xf>
    <xf numFmtId="0" fontId="45" fillId="0" borderId="9" xfId="0" applyFont="1" applyBorder="1" applyAlignment="1">
      <alignment/>
    </xf>
    <xf numFmtId="0" fontId="45" fillId="0" borderId="0" xfId="0" applyFont="1" applyAlignment="1">
      <alignment/>
    </xf>
    <xf numFmtId="175" fontId="44" fillId="0" borderId="0" xfId="15" applyNumberFormat="1" applyFont="1" applyAlignment="1">
      <alignment/>
    </xf>
    <xf numFmtId="175" fontId="44" fillId="0" borderId="0" xfId="0" applyNumberFormat="1" applyFont="1" applyAlignment="1">
      <alignment/>
    </xf>
    <xf numFmtId="173" fontId="33" fillId="0" borderId="0" xfId="15" applyNumberFormat="1" applyFont="1" applyBorder="1" applyAlignment="1">
      <alignment/>
    </xf>
    <xf numFmtId="0" fontId="33" fillId="0" borderId="0" xfId="0" applyFont="1" applyBorder="1" applyAlignment="1">
      <alignment/>
    </xf>
    <xf numFmtId="0" fontId="1" fillId="0" borderId="0" xfId="0" applyFont="1" applyAlignment="1" quotePrefix="1">
      <alignment horizontal="center"/>
    </xf>
    <xf numFmtId="173" fontId="1" fillId="0" borderId="10" xfId="15" applyNumberFormat="1" applyFont="1" applyBorder="1" applyAlignment="1">
      <alignment/>
    </xf>
    <xf numFmtId="175" fontId="1" fillId="0" borderId="8" xfId="0" applyNumberFormat="1" applyFont="1" applyBorder="1" applyAlignment="1">
      <alignment/>
    </xf>
    <xf numFmtId="175" fontId="1" fillId="0" borderId="11" xfId="0" applyNumberFormat="1" applyFont="1" applyBorder="1" applyAlignment="1">
      <alignment/>
    </xf>
    <xf numFmtId="0" fontId="1" fillId="0" borderId="0" xfId="0" applyFont="1" applyAlignment="1" quotePrefix="1">
      <alignment/>
    </xf>
    <xf numFmtId="0" fontId="16" fillId="0" borderId="9" xfId="0" applyFont="1" applyBorder="1" applyAlignment="1">
      <alignment/>
    </xf>
    <xf numFmtId="173" fontId="16" fillId="0" borderId="9" xfId="15" applyNumberFormat="1" applyFont="1" applyBorder="1" applyAlignment="1">
      <alignment/>
    </xf>
    <xf numFmtId="175" fontId="16" fillId="0" borderId="0" xfId="15" applyNumberFormat="1" applyFont="1" applyBorder="1" applyAlignment="1">
      <alignment/>
    </xf>
    <xf numFmtId="175" fontId="16" fillId="0" borderId="0" xfId="0" applyNumberFormat="1" applyFont="1" applyBorder="1" applyAlignment="1">
      <alignment/>
    </xf>
    <xf numFmtId="174" fontId="28" fillId="0" borderId="4" xfId="22" applyNumberFormat="1" applyFont="1" applyFill="1" applyBorder="1" applyAlignment="1">
      <alignment/>
    </xf>
    <xf numFmtId="174" fontId="28" fillId="0" borderId="4" xfId="22" applyNumberFormat="1" applyFont="1" applyFill="1" applyBorder="1" applyAlignment="1">
      <alignment/>
    </xf>
    <xf numFmtId="175" fontId="1" fillId="0" borderId="0" xfId="0" applyNumberFormat="1" applyFont="1" applyBorder="1" applyAlignment="1">
      <alignment horizontal="right"/>
    </xf>
    <xf numFmtId="175" fontId="44" fillId="0" borderId="0" xfId="0" applyNumberFormat="1" applyFont="1" applyBorder="1" applyAlignment="1">
      <alignment horizontal="right"/>
    </xf>
    <xf numFmtId="0" fontId="45" fillId="0" borderId="0" xfId="0" applyFont="1" applyBorder="1" applyAlignment="1">
      <alignment/>
    </xf>
    <xf numFmtId="175" fontId="1" fillId="0" borderId="8" xfId="0" applyNumberFormat="1" applyFont="1" applyBorder="1" applyAlignment="1">
      <alignment horizontal="right"/>
    </xf>
    <xf numFmtId="0" fontId="1" fillId="0" borderId="0" xfId="0" applyFont="1" applyBorder="1" applyAlignment="1" quotePrefix="1">
      <alignment horizontal="center"/>
    </xf>
    <xf numFmtId="175" fontId="1" fillId="0" borderId="11" xfId="0" applyNumberFormat="1" applyFont="1" applyBorder="1" applyAlignment="1">
      <alignment horizontal="right"/>
    </xf>
    <xf numFmtId="175" fontId="13" fillId="0" borderId="0" xfId="0" applyNumberFormat="1" applyFont="1" applyBorder="1" applyAlignment="1">
      <alignment horizontal="right"/>
    </xf>
    <xf numFmtId="0" fontId="32" fillId="0" borderId="0" xfId="0" applyFont="1" applyBorder="1" applyAlignment="1">
      <alignment/>
    </xf>
    <xf numFmtId="0" fontId="24" fillId="0" borderId="0" xfId="0" applyFont="1" applyBorder="1" applyAlignment="1">
      <alignment horizontal="right"/>
    </xf>
    <xf numFmtId="0" fontId="47" fillId="0" borderId="0" xfId="0" applyFont="1" applyAlignment="1">
      <alignment/>
    </xf>
    <xf numFmtId="0" fontId="24" fillId="0" borderId="0" xfId="0" applyFont="1" applyFill="1" applyAlignment="1">
      <alignment horizontal="center"/>
    </xf>
    <xf numFmtId="0" fontId="24" fillId="0" borderId="0" xfId="0" applyFont="1" applyAlignment="1">
      <alignment horizontal="center"/>
    </xf>
    <xf numFmtId="0" fontId="1" fillId="0" borderId="8" xfId="0" applyFont="1" applyBorder="1" applyAlignment="1">
      <alignment/>
    </xf>
    <xf numFmtId="0" fontId="1" fillId="0" borderId="9" xfId="0" applyFont="1" applyBorder="1" applyAlignment="1">
      <alignment/>
    </xf>
    <xf numFmtId="175" fontId="0" fillId="0" borderId="0" xfId="0" applyNumberFormat="1" applyFont="1" applyFill="1" applyBorder="1" applyAlignment="1">
      <alignment horizontal="center"/>
    </xf>
    <xf numFmtId="0" fontId="29" fillId="0" borderId="0" xfId="0" applyFont="1" applyFill="1" applyAlignment="1">
      <alignment/>
    </xf>
    <xf numFmtId="0" fontId="38" fillId="0" borderId="0" xfId="0" applyFont="1" applyFill="1" applyAlignment="1">
      <alignment/>
    </xf>
    <xf numFmtId="0" fontId="24" fillId="0" borderId="0" xfId="0" applyFont="1" applyBorder="1" applyAlignment="1">
      <alignment/>
    </xf>
    <xf numFmtId="0" fontId="31" fillId="0" borderId="0" xfId="0" applyFont="1" applyBorder="1" applyAlignment="1">
      <alignment/>
    </xf>
    <xf numFmtId="0" fontId="39" fillId="0" borderId="0" xfId="0" applyFont="1" applyAlignment="1">
      <alignment/>
    </xf>
    <xf numFmtId="0" fontId="0" fillId="0" borderId="0" xfId="0" applyFont="1" applyAlignment="1">
      <alignment horizontal="center"/>
    </xf>
    <xf numFmtId="43" fontId="0" fillId="0" borderId="12" xfId="15" applyFont="1" applyBorder="1" applyAlignment="1">
      <alignment/>
    </xf>
    <xf numFmtId="0" fontId="32" fillId="0" borderId="0" xfId="0" applyFont="1" applyAlignment="1">
      <alignment horizontal="center"/>
    </xf>
    <xf numFmtId="0" fontId="1" fillId="0" borderId="0" xfId="0" applyFont="1" applyAlignment="1">
      <alignment/>
    </xf>
    <xf numFmtId="0" fontId="7" fillId="0" borderId="0" xfId="0" applyFont="1" applyAlignment="1">
      <alignment horizontal="center"/>
    </xf>
    <xf numFmtId="0" fontId="44" fillId="0" borderId="0" xfId="0" applyFont="1" applyAlignment="1">
      <alignment horizontal="center"/>
    </xf>
    <xf numFmtId="0" fontId="48" fillId="0" borderId="0" xfId="0" applyFont="1" applyAlignment="1">
      <alignment horizontal="center"/>
    </xf>
    <xf numFmtId="0" fontId="1" fillId="0" borderId="0" xfId="0" applyFont="1" applyAlignment="1">
      <alignment horizontal="center"/>
    </xf>
    <xf numFmtId="0" fontId="7" fillId="0" borderId="12" xfId="0" applyFont="1" applyBorder="1" applyAlignment="1">
      <alignment horizontal="center"/>
    </xf>
    <xf numFmtId="0" fontId="8" fillId="0" borderId="0" xfId="0" applyFont="1" applyAlignment="1">
      <alignment horizontal="center"/>
    </xf>
    <xf numFmtId="0" fontId="49" fillId="0" borderId="0" xfId="0" applyFont="1" applyAlignment="1">
      <alignment horizontal="center"/>
    </xf>
    <xf numFmtId="0" fontId="27" fillId="0" borderId="0" xfId="0" applyFont="1" applyAlignment="1">
      <alignment/>
    </xf>
    <xf numFmtId="0" fontId="32" fillId="0" borderId="9" xfId="0" applyFont="1" applyBorder="1" applyAlignment="1">
      <alignment/>
    </xf>
    <xf numFmtId="175" fontId="30" fillId="0" borderId="0" xfId="0" applyNumberFormat="1" applyFont="1" applyBorder="1" applyAlignment="1">
      <alignment horizontal="right"/>
    </xf>
    <xf numFmtId="175" fontId="45" fillId="0" borderId="0" xfId="0" applyNumberFormat="1" applyFont="1" applyAlignment="1">
      <alignment horizontal="right"/>
    </xf>
    <xf numFmtId="175" fontId="50" fillId="0" borderId="0" xfId="0" applyNumberFormat="1" applyFont="1" applyAlignment="1">
      <alignment horizontal="right"/>
    </xf>
    <xf numFmtId="175" fontId="32" fillId="0" borderId="0" xfId="0" applyNumberFormat="1" applyFont="1" applyAlignment="1">
      <alignment horizontal="right"/>
    </xf>
    <xf numFmtId="0" fontId="32" fillId="0" borderId="0" xfId="0" applyFont="1" applyBorder="1" applyAlignment="1">
      <alignment/>
    </xf>
    <xf numFmtId="0" fontId="13" fillId="0" borderId="0" xfId="0" applyFont="1" applyBorder="1" applyAlignment="1">
      <alignment/>
    </xf>
    <xf numFmtId="175" fontId="0" fillId="0" borderId="0" xfId="21" applyNumberFormat="1" applyFill="1" applyAlignment="1">
      <alignment horizontal="right" vertical="center"/>
      <protection/>
    </xf>
    <xf numFmtId="175" fontId="8" fillId="4" borderId="0" xfId="21" applyNumberFormat="1" applyFont="1" applyFill="1" applyAlignment="1">
      <alignment horizontal="right" vertical="center"/>
      <protection/>
    </xf>
    <xf numFmtId="175" fontId="8" fillId="0" borderId="0" xfId="21" applyNumberFormat="1" applyFont="1" applyFill="1" applyAlignment="1">
      <alignment horizontal="right" vertical="center"/>
      <protection/>
    </xf>
    <xf numFmtId="175" fontId="7" fillId="0" borderId="1" xfId="21" applyNumberFormat="1" applyFont="1" applyBorder="1" applyAlignment="1">
      <alignment horizontal="right" vertical="center"/>
      <protection/>
    </xf>
    <xf numFmtId="175" fontId="7" fillId="0" borderId="2" xfId="21" applyNumberFormat="1" applyFont="1" applyBorder="1" applyAlignment="1">
      <alignment horizontal="right" vertical="center"/>
      <protection/>
    </xf>
    <xf numFmtId="175" fontId="7" fillId="0" borderId="2" xfId="21" applyNumberFormat="1" applyFont="1" applyBorder="1" applyAlignment="1" quotePrefix="1">
      <alignment horizontal="right" vertical="center"/>
      <protection/>
    </xf>
    <xf numFmtId="175" fontId="7" fillId="0" borderId="3" xfId="21" applyNumberFormat="1" applyFont="1" applyBorder="1" applyAlignment="1">
      <alignment horizontal="right" vertical="center"/>
      <protection/>
    </xf>
    <xf numFmtId="175" fontId="7" fillId="0" borderId="0" xfId="21" applyNumberFormat="1" applyFont="1" applyFill="1" applyAlignment="1">
      <alignment horizontal="right" vertical="center"/>
      <protection/>
    </xf>
    <xf numFmtId="175" fontId="7" fillId="0" borderId="0" xfId="21" applyNumberFormat="1" applyFont="1" applyAlignment="1">
      <alignment horizontal="right" vertical="center"/>
      <protection/>
    </xf>
    <xf numFmtId="175" fontId="1" fillId="0" borderId="0" xfId="21" applyNumberFormat="1" applyFont="1" applyAlignment="1">
      <alignment horizontal="right" vertical="center"/>
      <protection/>
    </xf>
    <xf numFmtId="175" fontId="0" fillId="0" borderId="0" xfId="21" applyNumberFormat="1" applyAlignment="1">
      <alignment horizontal="right" vertical="center"/>
      <protection/>
    </xf>
    <xf numFmtId="175" fontId="44" fillId="0" borderId="0" xfId="15" applyNumberFormat="1" applyFont="1" applyAlignment="1">
      <alignment horizontal="right"/>
    </xf>
    <xf numFmtId="175" fontId="44" fillId="0" borderId="0" xfId="0" applyNumberFormat="1" applyFont="1" applyAlignment="1">
      <alignment horizontal="right"/>
    </xf>
    <xf numFmtId="175" fontId="29" fillId="0" borderId="0" xfId="15" applyNumberFormat="1" applyFont="1" applyAlignment="1">
      <alignment horizontal="right"/>
    </xf>
    <xf numFmtId="175" fontId="16" fillId="0" borderId="0" xfId="15" applyNumberFormat="1" applyFont="1" applyBorder="1" applyAlignment="1">
      <alignment horizontal="right"/>
    </xf>
    <xf numFmtId="175" fontId="16" fillId="0" borderId="0" xfId="0" applyNumberFormat="1" applyFont="1" applyBorder="1" applyAlignment="1">
      <alignment horizontal="right"/>
    </xf>
    <xf numFmtId="175" fontId="24" fillId="0" borderId="0" xfId="0" applyNumberFormat="1" applyFont="1" applyAlignment="1">
      <alignment horizontal="right"/>
    </xf>
    <xf numFmtId="175" fontId="24" fillId="0" borderId="0" xfId="0" applyNumberFormat="1" applyFont="1" applyBorder="1" applyAlignment="1">
      <alignment horizontal="right"/>
    </xf>
    <xf numFmtId="175" fontId="1" fillId="0" borderId="0" xfId="15" applyNumberFormat="1" applyFont="1" applyBorder="1" applyAlignment="1">
      <alignment horizontal="right"/>
    </xf>
    <xf numFmtId="175" fontId="52" fillId="0" borderId="0" xfId="0" applyNumberFormat="1" applyFont="1" applyBorder="1" applyAlignment="1">
      <alignment horizontal="right"/>
    </xf>
    <xf numFmtId="175" fontId="51" fillId="0" borderId="0" xfId="0" applyNumberFormat="1" applyFont="1" applyAlignment="1">
      <alignment horizontal="right"/>
    </xf>
    <xf numFmtId="175" fontId="1" fillId="0" borderId="0" xfId="0" applyNumberFormat="1" applyFont="1" applyFill="1" applyBorder="1" applyAlignment="1">
      <alignment horizontal="right"/>
    </xf>
    <xf numFmtId="0" fontId="44" fillId="0" borderId="13" xfId="0" applyFont="1" applyBorder="1" applyAlignment="1">
      <alignment horizontal="center" wrapText="1"/>
    </xf>
    <xf numFmtId="175" fontId="31" fillId="0" borderId="9" xfId="0" applyNumberFormat="1" applyFont="1" applyBorder="1" applyAlignment="1">
      <alignment horizontal="right"/>
    </xf>
    <xf numFmtId="175" fontId="31" fillId="0" borderId="0" xfId="0" applyNumberFormat="1" applyFont="1" applyAlignment="1">
      <alignment horizontal="right"/>
    </xf>
    <xf numFmtId="175" fontId="32" fillId="0" borderId="9" xfId="15" applyNumberFormat="1" applyFont="1" applyBorder="1" applyAlignment="1">
      <alignment horizontal="center"/>
    </xf>
    <xf numFmtId="175" fontId="16" fillId="0" borderId="9" xfId="15" applyNumberFormat="1" applyFont="1" applyBorder="1" applyAlignment="1">
      <alignment horizontal="center"/>
    </xf>
    <xf numFmtId="0" fontId="44" fillId="0" borderId="14" xfId="0" applyFont="1" applyBorder="1" applyAlignment="1">
      <alignment horizontal="center" wrapText="1"/>
    </xf>
    <xf numFmtId="0" fontId="44" fillId="0" borderId="15" xfId="0" applyFont="1" applyBorder="1" applyAlignment="1">
      <alignment horizontal="center" wrapText="1"/>
    </xf>
    <xf numFmtId="0" fontId="44" fillId="0" borderId="16" xfId="0" applyFont="1" applyBorder="1" applyAlignment="1">
      <alignment horizontal="center" wrapText="1"/>
    </xf>
    <xf numFmtId="0" fontId="44" fillId="0" borderId="17" xfId="0" applyFont="1" applyBorder="1" applyAlignment="1">
      <alignment horizontal="center" wrapText="1"/>
    </xf>
    <xf numFmtId="0" fontId="0" fillId="0" borderId="0" xfId="0" applyFont="1" applyAlignment="1">
      <alignment horizontal="center"/>
    </xf>
    <xf numFmtId="0" fontId="8" fillId="0" borderId="0" xfId="0" applyFont="1" applyAlignment="1">
      <alignment horizontal="center"/>
    </xf>
    <xf numFmtId="0" fontId="53" fillId="0" borderId="0" xfId="0" applyFont="1" applyAlignment="1">
      <alignment horizontal="left" vertical="center" wrapText="1"/>
    </xf>
    <xf numFmtId="0" fontId="22" fillId="0" borderId="0" xfId="0" applyFont="1" applyAlignment="1">
      <alignment horizontal="center"/>
    </xf>
    <xf numFmtId="0" fontId="1" fillId="0" borderId="0" xfId="0" applyFont="1" applyAlignment="1">
      <alignment horizontal="center"/>
    </xf>
    <xf numFmtId="0" fontId="32" fillId="0" borderId="0" xfId="0" applyFont="1" applyAlignment="1">
      <alignment horizontal="center"/>
    </xf>
    <xf numFmtId="175" fontId="1" fillId="0" borderId="0" xfId="0" applyNumberFormat="1" applyFont="1" applyAlignment="1">
      <alignment horizontal="right"/>
    </xf>
    <xf numFmtId="175" fontId="28" fillId="0" borderId="5" xfId="0" applyNumberFormat="1" applyFont="1" applyFill="1" applyBorder="1" applyAlignment="1">
      <alignment horizontal="right"/>
    </xf>
    <xf numFmtId="174" fontId="28" fillId="0" borderId="4" xfId="22" applyNumberFormat="1" applyFont="1" applyFill="1" applyBorder="1" applyAlignment="1">
      <alignment horizontal="right"/>
    </xf>
    <xf numFmtId="175" fontId="32" fillId="0" borderId="9" xfId="15" applyNumberFormat="1" applyFont="1" applyBorder="1" applyAlignment="1">
      <alignment horizontal="right"/>
    </xf>
    <xf numFmtId="175" fontId="29" fillId="0" borderId="0" xfId="0" applyNumberFormat="1" applyFont="1" applyAlignment="1">
      <alignment horizontal="right"/>
    </xf>
    <xf numFmtId="175" fontId="29" fillId="0" borderId="8" xfId="0" applyNumberFormat="1" applyFont="1" applyBorder="1" applyAlignment="1">
      <alignment horizontal="right"/>
    </xf>
    <xf numFmtId="175" fontId="1" fillId="0" borderId="8" xfId="0" applyNumberFormat="1" applyFont="1" applyBorder="1" applyAlignment="1">
      <alignment horizontal="right"/>
    </xf>
    <xf numFmtId="0" fontId="24" fillId="0" borderId="0" xfId="0" applyFont="1" applyAlignment="1">
      <alignment horizontal="right"/>
    </xf>
    <xf numFmtId="0" fontId="7" fillId="0" borderId="0" xfId="0" applyFont="1" applyBorder="1" applyAlignment="1">
      <alignment horizontal="center"/>
    </xf>
    <xf numFmtId="0" fontId="44" fillId="0" borderId="0" xfId="0" applyFont="1" applyBorder="1" applyAlignment="1">
      <alignment horizontal="center" wrapText="1"/>
    </xf>
    <xf numFmtId="0" fontId="33" fillId="0" borderId="0" xfId="0" applyFont="1" applyAlignment="1">
      <alignment horizontal="center" wrapText="1"/>
    </xf>
    <xf numFmtId="175" fontId="16" fillId="0" borderId="9" xfId="15" applyNumberFormat="1" applyFont="1" applyBorder="1" applyAlignment="1">
      <alignment horizontal="right"/>
    </xf>
    <xf numFmtId="0" fontId="44" fillId="0" borderId="18" xfId="0" applyFont="1" applyBorder="1" applyAlignment="1">
      <alignment horizontal="center" wrapText="1"/>
    </xf>
    <xf numFmtId="175" fontId="13" fillId="0" borderId="19" xfId="0" applyNumberFormat="1" applyFont="1" applyBorder="1" applyAlignment="1">
      <alignment horizontal="right"/>
    </xf>
    <xf numFmtId="175" fontId="1" fillId="0" borderId="9" xfId="0" applyNumberFormat="1" applyFont="1" applyBorder="1" applyAlignment="1">
      <alignment horizontal="right"/>
    </xf>
    <xf numFmtId="175" fontId="32" fillId="0" borderId="20" xfId="0" applyNumberFormat="1" applyFont="1" applyBorder="1" applyAlignment="1">
      <alignment horizontal="right"/>
    </xf>
    <xf numFmtId="175" fontId="32" fillId="0" borderId="9" xfId="0" applyNumberFormat="1" applyFont="1" applyBorder="1" applyAlignment="1">
      <alignment horizontal="right"/>
    </xf>
    <xf numFmtId="175" fontId="24" fillId="0" borderId="9" xfId="0" applyNumberFormat="1" applyFont="1" applyBorder="1" applyAlignment="1">
      <alignment horizontal="right"/>
    </xf>
    <xf numFmtId="0" fontId="34" fillId="0" borderId="0" xfId="0" applyFont="1" applyAlignment="1">
      <alignment horizontal="right" wrapText="1"/>
    </xf>
    <xf numFmtId="0" fontId="32" fillId="0" borderId="0" xfId="0" applyFont="1" applyAlignment="1">
      <alignment horizontal="right" wrapText="1"/>
    </xf>
    <xf numFmtId="175" fontId="1" fillId="0" borderId="0" xfId="0" applyNumberFormat="1" applyFont="1" applyFill="1" applyAlignment="1">
      <alignment horizontal="right"/>
    </xf>
    <xf numFmtId="0" fontId="24" fillId="0" borderId="0" xfId="0" applyFont="1" applyFill="1" applyAlignment="1">
      <alignment horizontal="center"/>
    </xf>
    <xf numFmtId="10" fontId="1" fillId="0" borderId="21" xfId="22" applyNumberFormat="1" applyFont="1" applyFill="1" applyBorder="1" applyAlignment="1">
      <alignment horizontal="right"/>
    </xf>
    <xf numFmtId="10" fontId="1" fillId="0" borderId="22" xfId="22" applyNumberFormat="1" applyFont="1" applyFill="1" applyBorder="1" applyAlignment="1">
      <alignment horizontal="right"/>
    </xf>
    <xf numFmtId="10" fontId="1" fillId="0" borderId="23" xfId="22" applyNumberFormat="1" applyFont="1" applyFill="1" applyBorder="1" applyAlignment="1">
      <alignment horizontal="right"/>
    </xf>
    <xf numFmtId="0" fontId="24" fillId="0" borderId="0" xfId="0" applyFont="1" applyAlignment="1">
      <alignment horizontal="center"/>
    </xf>
    <xf numFmtId="0" fontId="0" fillId="0" borderId="0" xfId="0" applyFont="1" applyAlignment="1">
      <alignment horizontal="right"/>
    </xf>
    <xf numFmtId="0" fontId="29" fillId="0" borderId="24" xfId="0" applyFont="1" applyBorder="1" applyAlignment="1">
      <alignment horizontal="center"/>
    </xf>
    <xf numFmtId="0" fontId="29" fillId="0" borderId="25" xfId="0" applyFont="1" applyBorder="1" applyAlignment="1">
      <alignment horizontal="center"/>
    </xf>
    <xf numFmtId="0" fontId="29" fillId="0" borderId="26" xfId="0" applyFont="1" applyBorder="1" applyAlignment="1">
      <alignment horizontal="center"/>
    </xf>
    <xf numFmtId="175" fontId="1" fillId="0" borderId="21" xfId="0" applyNumberFormat="1" applyFont="1" applyFill="1" applyBorder="1" applyAlignment="1">
      <alignment horizontal="center"/>
    </xf>
    <xf numFmtId="175" fontId="1" fillId="0" borderId="22" xfId="0" applyNumberFormat="1" applyFont="1" applyFill="1" applyBorder="1" applyAlignment="1">
      <alignment horizontal="center"/>
    </xf>
    <xf numFmtId="175" fontId="1" fillId="0" borderId="23" xfId="0" applyNumberFormat="1" applyFont="1" applyFill="1" applyBorder="1" applyAlignment="1">
      <alignment horizontal="center"/>
    </xf>
    <xf numFmtId="0" fontId="0" fillId="0" borderId="0" xfId="0" applyFont="1" applyAlignment="1" quotePrefix="1">
      <alignment horizontal="right"/>
    </xf>
    <xf numFmtId="175" fontId="1" fillId="0" borderId="21" xfId="0" applyNumberFormat="1" applyFont="1" applyFill="1" applyBorder="1" applyAlignment="1">
      <alignment horizontal="right"/>
    </xf>
    <xf numFmtId="175" fontId="1" fillId="0" borderId="22" xfId="0" applyNumberFormat="1" applyFont="1" applyFill="1" applyBorder="1" applyAlignment="1">
      <alignment horizontal="right"/>
    </xf>
    <xf numFmtId="175" fontId="1" fillId="0" borderId="23" xfId="0" applyNumberFormat="1" applyFont="1" applyFill="1" applyBorder="1" applyAlignment="1">
      <alignment horizontal="right"/>
    </xf>
    <xf numFmtId="175" fontId="0" fillId="0" borderId="21" xfId="0" applyNumberFormat="1" applyFont="1" applyFill="1" applyBorder="1" applyAlignment="1">
      <alignment horizontal="right"/>
    </xf>
    <xf numFmtId="175" fontId="0" fillId="0" borderId="22" xfId="0" applyNumberFormat="1" applyFont="1" applyFill="1" applyBorder="1" applyAlignment="1">
      <alignment horizontal="right"/>
    </xf>
    <xf numFmtId="175" fontId="0" fillId="0" borderId="23" xfId="0" applyNumberFormat="1" applyFont="1" applyFill="1" applyBorder="1" applyAlignment="1">
      <alignment horizontal="right"/>
    </xf>
    <xf numFmtId="175" fontId="5" fillId="2" borderId="0" xfId="21" applyNumberFormat="1" applyFont="1" applyFill="1" applyAlignment="1">
      <alignment horizontal="right" vertical="center" wrapText="1"/>
      <protection/>
    </xf>
    <xf numFmtId="0" fontId="9" fillId="5" borderId="0" xfId="21" applyFont="1" applyFill="1" applyAlignment="1">
      <alignment horizontal="center" vertical="center" wrapText="1"/>
      <protection/>
    </xf>
    <xf numFmtId="0" fontId="10" fillId="5" borderId="0" xfId="21" applyFont="1" applyFill="1" applyAlignment="1">
      <alignment vertical="center" wrapText="1"/>
      <protection/>
    </xf>
    <xf numFmtId="0" fontId="5" fillId="2" borderId="0" xfId="21" applyFont="1" applyFill="1" applyAlignment="1">
      <alignment horizontal="center" vertical="center"/>
      <protection/>
    </xf>
    <xf numFmtId="0" fontId="10" fillId="5" borderId="0" xfId="21" applyFont="1" applyFill="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p.Schedules 0405 - Harden Shire" xfId="21"/>
    <cellStyle name="Percent" xfId="22"/>
  </cellStyles>
  <dxfs count="7">
    <dxf>
      <font>
        <strike val="0"/>
        <color rgb="FF333333"/>
      </font>
      <border/>
    </dxf>
    <dxf>
      <font>
        <strike val="0"/>
        <color auto="1"/>
      </font>
      <border/>
    </dxf>
    <dxf>
      <font>
        <strike val="0"/>
        <color rgb="FF800000"/>
      </font>
      <border/>
    </dxf>
    <dxf>
      <font>
        <strike val="0"/>
        <color rgb="FF808080"/>
      </font>
      <border/>
    </dxf>
    <dxf>
      <font>
        <strike val="0"/>
        <color rgb="FF000000"/>
      </font>
      <border/>
    </dxf>
    <dxf>
      <font>
        <strike val="0"/>
        <color rgb="FF333399"/>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43</xdr:row>
      <xdr:rowOff>9525</xdr:rowOff>
    </xdr:from>
    <xdr:to>
      <xdr:col>20</xdr:col>
      <xdr:colOff>0</xdr:colOff>
      <xdr:row>43</xdr:row>
      <xdr:rowOff>9525</xdr:rowOff>
    </xdr:to>
    <xdr:sp>
      <xdr:nvSpPr>
        <xdr:cNvPr id="1" name="Line 1"/>
        <xdr:cNvSpPr>
          <a:spLocks/>
        </xdr:cNvSpPr>
      </xdr:nvSpPr>
      <xdr:spPr>
        <a:xfrm>
          <a:off x="523875" y="8582025"/>
          <a:ext cx="6000750" cy="0"/>
        </a:xfrm>
        <a:prstGeom prst="line">
          <a:avLst/>
        </a:prstGeom>
        <a:noFill/>
        <a:ln w="1905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1819275</xdr:colOff>
      <xdr:row>0</xdr:row>
      <xdr:rowOff>47625</xdr:rowOff>
    </xdr:from>
    <xdr:to>
      <xdr:col>80</xdr:col>
      <xdr:colOff>85725</xdr:colOff>
      <xdr:row>2</xdr:row>
      <xdr:rowOff>66675</xdr:rowOff>
    </xdr:to>
    <xdr:sp>
      <xdr:nvSpPr>
        <xdr:cNvPr id="2" name="AutoShape 5"/>
        <xdr:cNvSpPr>
          <a:spLocks/>
        </xdr:cNvSpPr>
      </xdr:nvSpPr>
      <xdr:spPr>
        <a:xfrm rot="5400000">
          <a:off x="39081075" y="47625"/>
          <a:ext cx="400050" cy="4000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123825</xdr:colOff>
      <xdr:row>44</xdr:row>
      <xdr:rowOff>152400</xdr:rowOff>
    </xdr:from>
    <xdr:to>
      <xdr:col>19</xdr:col>
      <xdr:colOff>314325</xdr:colOff>
      <xdr:row>48</xdr:row>
      <xdr:rowOff>123825</xdr:rowOff>
    </xdr:to>
    <xdr:pic>
      <xdr:nvPicPr>
        <xdr:cNvPr id="3" name="Picture 6"/>
        <xdr:cNvPicPr preferRelativeResize="1">
          <a:picLocks noChangeAspect="1"/>
        </xdr:cNvPicPr>
      </xdr:nvPicPr>
      <xdr:blipFill>
        <a:blip r:embed="rId1"/>
        <a:stretch>
          <a:fillRect/>
        </a:stretch>
      </xdr:blipFill>
      <xdr:spPr>
        <a:xfrm>
          <a:off x="4648200" y="8848725"/>
          <a:ext cx="1857375" cy="828675"/>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1866900</xdr:colOff>
      <xdr:row>1</xdr:row>
      <xdr:rowOff>47625</xdr:rowOff>
    </xdr:from>
    <xdr:to>
      <xdr:col>4</xdr:col>
      <xdr:colOff>85725</xdr:colOff>
      <xdr:row>2</xdr:row>
      <xdr:rowOff>114300</xdr:rowOff>
    </xdr:to>
    <xdr:sp>
      <xdr:nvSpPr>
        <xdr:cNvPr id="1" name="AutoShape 2"/>
        <xdr:cNvSpPr>
          <a:spLocks/>
        </xdr:cNvSpPr>
      </xdr:nvSpPr>
      <xdr:spPr>
        <a:xfrm rot="10800000">
          <a:off x="2085975" y="209550"/>
          <a:ext cx="552450" cy="22860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9525</xdr:rowOff>
    </xdr:from>
    <xdr:to>
      <xdr:col>69</xdr:col>
      <xdr:colOff>0</xdr:colOff>
      <xdr:row>34</xdr:row>
      <xdr:rowOff>9525</xdr:rowOff>
    </xdr:to>
    <xdr:sp>
      <xdr:nvSpPr>
        <xdr:cNvPr id="1" name="Line 1"/>
        <xdr:cNvSpPr>
          <a:spLocks/>
        </xdr:cNvSpPr>
      </xdr:nvSpPr>
      <xdr:spPr>
        <a:xfrm>
          <a:off x="266700" y="6657975"/>
          <a:ext cx="6381750" cy="0"/>
        </a:xfrm>
        <a:prstGeom prst="line">
          <a:avLst/>
        </a:prstGeom>
        <a:no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57</xdr:row>
      <xdr:rowOff>0</xdr:rowOff>
    </xdr:from>
    <xdr:to>
      <xdr:col>68</xdr:col>
      <xdr:colOff>85725</xdr:colOff>
      <xdr:row>57</xdr:row>
      <xdr:rowOff>0</xdr:rowOff>
    </xdr:to>
    <xdr:sp>
      <xdr:nvSpPr>
        <xdr:cNvPr id="2" name="Line 2"/>
        <xdr:cNvSpPr>
          <a:spLocks/>
        </xdr:cNvSpPr>
      </xdr:nvSpPr>
      <xdr:spPr>
        <a:xfrm>
          <a:off x="257175" y="10372725"/>
          <a:ext cx="6381750" cy="0"/>
        </a:xfrm>
        <a:prstGeom prst="line">
          <a:avLst/>
        </a:prstGeom>
        <a:no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1819275</xdr:colOff>
      <xdr:row>0</xdr:row>
      <xdr:rowOff>47625</xdr:rowOff>
    </xdr:from>
    <xdr:to>
      <xdr:col>80</xdr:col>
      <xdr:colOff>85725</xdr:colOff>
      <xdr:row>2</xdr:row>
      <xdr:rowOff>66675</xdr:rowOff>
    </xdr:to>
    <xdr:sp>
      <xdr:nvSpPr>
        <xdr:cNvPr id="3" name="AutoShape 3"/>
        <xdr:cNvSpPr>
          <a:spLocks/>
        </xdr:cNvSpPr>
      </xdr:nvSpPr>
      <xdr:spPr>
        <a:xfrm rot="5400000">
          <a:off x="12811125" y="47625"/>
          <a:ext cx="400050" cy="4095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49</xdr:row>
      <xdr:rowOff>0</xdr:rowOff>
    </xdr:from>
    <xdr:to>
      <xdr:col>26</xdr:col>
      <xdr:colOff>0</xdr:colOff>
      <xdr:row>49</xdr:row>
      <xdr:rowOff>0</xdr:rowOff>
    </xdr:to>
    <xdr:sp>
      <xdr:nvSpPr>
        <xdr:cNvPr id="1" name="Line 1"/>
        <xdr:cNvSpPr>
          <a:spLocks/>
        </xdr:cNvSpPr>
      </xdr:nvSpPr>
      <xdr:spPr>
        <a:xfrm>
          <a:off x="361950" y="8286750"/>
          <a:ext cx="2190750" cy="0"/>
        </a:xfrm>
        <a:prstGeom prst="line">
          <a:avLst/>
        </a:prstGeom>
        <a:noFill/>
        <a:ln w="1587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49</xdr:row>
      <xdr:rowOff>0</xdr:rowOff>
    </xdr:from>
    <xdr:to>
      <xdr:col>66</xdr:col>
      <xdr:colOff>0</xdr:colOff>
      <xdr:row>49</xdr:row>
      <xdr:rowOff>0</xdr:rowOff>
    </xdr:to>
    <xdr:sp>
      <xdr:nvSpPr>
        <xdr:cNvPr id="2" name="Line 2"/>
        <xdr:cNvSpPr>
          <a:spLocks/>
        </xdr:cNvSpPr>
      </xdr:nvSpPr>
      <xdr:spPr>
        <a:xfrm>
          <a:off x="4171950" y="8286750"/>
          <a:ext cx="2190750" cy="0"/>
        </a:xfrm>
        <a:prstGeom prst="line">
          <a:avLst/>
        </a:prstGeom>
        <a:noFill/>
        <a:ln w="1587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58</xdr:row>
      <xdr:rowOff>161925</xdr:rowOff>
    </xdr:from>
    <xdr:to>
      <xdr:col>26</xdr:col>
      <xdr:colOff>9525</xdr:colOff>
      <xdr:row>58</xdr:row>
      <xdr:rowOff>161925</xdr:rowOff>
    </xdr:to>
    <xdr:sp>
      <xdr:nvSpPr>
        <xdr:cNvPr id="3" name="Line 3"/>
        <xdr:cNvSpPr>
          <a:spLocks/>
        </xdr:cNvSpPr>
      </xdr:nvSpPr>
      <xdr:spPr>
        <a:xfrm>
          <a:off x="371475" y="9829800"/>
          <a:ext cx="2190750" cy="0"/>
        </a:xfrm>
        <a:prstGeom prst="line">
          <a:avLst/>
        </a:prstGeom>
        <a:noFill/>
        <a:ln w="1587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9525</xdr:colOff>
      <xdr:row>58</xdr:row>
      <xdr:rowOff>161925</xdr:rowOff>
    </xdr:from>
    <xdr:to>
      <xdr:col>66</xdr:col>
      <xdr:colOff>9525</xdr:colOff>
      <xdr:row>58</xdr:row>
      <xdr:rowOff>161925</xdr:rowOff>
    </xdr:to>
    <xdr:sp>
      <xdr:nvSpPr>
        <xdr:cNvPr id="4" name="Line 4"/>
        <xdr:cNvSpPr>
          <a:spLocks/>
        </xdr:cNvSpPr>
      </xdr:nvSpPr>
      <xdr:spPr>
        <a:xfrm>
          <a:off x="4181475" y="9829800"/>
          <a:ext cx="2190750" cy="0"/>
        </a:xfrm>
        <a:prstGeom prst="line">
          <a:avLst/>
        </a:prstGeom>
        <a:noFill/>
        <a:ln w="1587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1819275</xdr:colOff>
      <xdr:row>0</xdr:row>
      <xdr:rowOff>47625</xdr:rowOff>
    </xdr:from>
    <xdr:to>
      <xdr:col>80</xdr:col>
      <xdr:colOff>85725</xdr:colOff>
      <xdr:row>2</xdr:row>
      <xdr:rowOff>66675</xdr:rowOff>
    </xdr:to>
    <xdr:sp>
      <xdr:nvSpPr>
        <xdr:cNvPr id="5" name="AutoShape 5"/>
        <xdr:cNvSpPr>
          <a:spLocks/>
        </xdr:cNvSpPr>
      </xdr:nvSpPr>
      <xdr:spPr>
        <a:xfrm rot="5400000">
          <a:off x="12811125" y="47625"/>
          <a:ext cx="400050" cy="4095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1819275</xdr:colOff>
      <xdr:row>0</xdr:row>
      <xdr:rowOff>47625</xdr:rowOff>
    </xdr:from>
    <xdr:to>
      <xdr:col>80</xdr:col>
      <xdr:colOff>85725</xdr:colOff>
      <xdr:row>2</xdr:row>
      <xdr:rowOff>66675</xdr:rowOff>
    </xdr:to>
    <xdr:sp>
      <xdr:nvSpPr>
        <xdr:cNvPr id="1" name="AutoShape 9"/>
        <xdr:cNvSpPr>
          <a:spLocks/>
        </xdr:cNvSpPr>
      </xdr:nvSpPr>
      <xdr:spPr>
        <a:xfrm rot="5400000">
          <a:off x="13239750" y="47625"/>
          <a:ext cx="400050" cy="4095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1819275</xdr:colOff>
      <xdr:row>0</xdr:row>
      <xdr:rowOff>47625</xdr:rowOff>
    </xdr:from>
    <xdr:to>
      <xdr:col>80</xdr:col>
      <xdr:colOff>85725</xdr:colOff>
      <xdr:row>2</xdr:row>
      <xdr:rowOff>66675</xdr:rowOff>
    </xdr:to>
    <xdr:sp>
      <xdr:nvSpPr>
        <xdr:cNvPr id="1" name="AutoShape 3"/>
        <xdr:cNvSpPr>
          <a:spLocks/>
        </xdr:cNvSpPr>
      </xdr:nvSpPr>
      <xdr:spPr>
        <a:xfrm rot="5400000">
          <a:off x="13239750" y="47625"/>
          <a:ext cx="400050" cy="4095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50</xdr:row>
      <xdr:rowOff>0</xdr:rowOff>
    </xdr:from>
    <xdr:to>
      <xdr:col>69</xdr:col>
      <xdr:colOff>0</xdr:colOff>
      <xdr:row>50</xdr:row>
      <xdr:rowOff>0</xdr:rowOff>
    </xdr:to>
    <xdr:sp>
      <xdr:nvSpPr>
        <xdr:cNvPr id="1" name="Line 1"/>
        <xdr:cNvSpPr>
          <a:spLocks/>
        </xdr:cNvSpPr>
      </xdr:nvSpPr>
      <xdr:spPr>
        <a:xfrm>
          <a:off x="266700" y="8629650"/>
          <a:ext cx="6381750" cy="0"/>
        </a:xfrm>
        <a:prstGeom prst="line">
          <a:avLst/>
        </a:prstGeom>
        <a:noFill/>
        <a:ln w="1905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1819275</xdr:colOff>
      <xdr:row>0</xdr:row>
      <xdr:rowOff>47625</xdr:rowOff>
    </xdr:from>
    <xdr:to>
      <xdr:col>80</xdr:col>
      <xdr:colOff>85725</xdr:colOff>
      <xdr:row>2</xdr:row>
      <xdr:rowOff>66675</xdr:rowOff>
    </xdr:to>
    <xdr:sp>
      <xdr:nvSpPr>
        <xdr:cNvPr id="2" name="AutoShape 2"/>
        <xdr:cNvSpPr>
          <a:spLocks/>
        </xdr:cNvSpPr>
      </xdr:nvSpPr>
      <xdr:spPr>
        <a:xfrm rot="5400000">
          <a:off x="12811125" y="47625"/>
          <a:ext cx="400050" cy="4095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1819275</xdr:colOff>
      <xdr:row>0</xdr:row>
      <xdr:rowOff>47625</xdr:rowOff>
    </xdr:from>
    <xdr:to>
      <xdr:col>80</xdr:col>
      <xdr:colOff>85725</xdr:colOff>
      <xdr:row>2</xdr:row>
      <xdr:rowOff>66675</xdr:rowOff>
    </xdr:to>
    <xdr:sp>
      <xdr:nvSpPr>
        <xdr:cNvPr id="1" name="AutoShape 2"/>
        <xdr:cNvSpPr>
          <a:spLocks/>
        </xdr:cNvSpPr>
      </xdr:nvSpPr>
      <xdr:spPr>
        <a:xfrm rot="5400000">
          <a:off x="12811125" y="47625"/>
          <a:ext cx="400050" cy="4095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1819275</xdr:colOff>
      <xdr:row>0</xdr:row>
      <xdr:rowOff>47625</xdr:rowOff>
    </xdr:from>
    <xdr:to>
      <xdr:col>80</xdr:col>
      <xdr:colOff>85725</xdr:colOff>
      <xdr:row>2</xdr:row>
      <xdr:rowOff>66675</xdr:rowOff>
    </xdr:to>
    <xdr:sp>
      <xdr:nvSpPr>
        <xdr:cNvPr id="1" name="AutoShape 4"/>
        <xdr:cNvSpPr>
          <a:spLocks/>
        </xdr:cNvSpPr>
      </xdr:nvSpPr>
      <xdr:spPr>
        <a:xfrm rot="5400000">
          <a:off x="12811125" y="47625"/>
          <a:ext cx="400050" cy="4095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1819275</xdr:colOff>
      <xdr:row>0</xdr:row>
      <xdr:rowOff>47625</xdr:rowOff>
    </xdr:from>
    <xdr:to>
      <xdr:col>80</xdr:col>
      <xdr:colOff>85725</xdr:colOff>
      <xdr:row>2</xdr:row>
      <xdr:rowOff>66675</xdr:rowOff>
    </xdr:to>
    <xdr:sp>
      <xdr:nvSpPr>
        <xdr:cNvPr id="1" name="AutoShape 3"/>
        <xdr:cNvSpPr>
          <a:spLocks/>
        </xdr:cNvSpPr>
      </xdr:nvSpPr>
      <xdr:spPr>
        <a:xfrm rot="5400000">
          <a:off x="12811125" y="47625"/>
          <a:ext cx="400050" cy="4095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S%2006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PFR%2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S - Front Cover"/>
      <sheetName val="SS - Table of Contents"/>
      <sheetName val="Special Schedule 1"/>
      <sheetName val="Special Schedule 2a"/>
      <sheetName val="Special Schedule 2b"/>
      <sheetName val="Special Schedule 3"/>
      <sheetName val="Special Schedule 4"/>
      <sheetName val="Special Schedule 5"/>
      <sheetName val="Special Schedule 6"/>
      <sheetName val="Notes"/>
      <sheetName val="Special Schedule 7"/>
      <sheetName val="Special Schedule 8"/>
      <sheetName val="Checklist"/>
      <sheetName val="Formatting"/>
    </sheetNames>
    <sheetDataSet>
      <sheetData sheetId="5">
        <row r="15">
          <cell r="AW15">
            <v>107</v>
          </cell>
        </row>
        <row r="16">
          <cell r="AW16">
            <v>130</v>
          </cell>
        </row>
        <row r="20">
          <cell r="AW20">
            <v>0</v>
          </cell>
        </row>
        <row r="21">
          <cell r="AW21">
            <v>0</v>
          </cell>
        </row>
        <row r="24">
          <cell r="AW24">
            <v>203</v>
          </cell>
        </row>
        <row r="25">
          <cell r="AW25">
            <v>144</v>
          </cell>
        </row>
        <row r="28">
          <cell r="AW28">
            <v>29</v>
          </cell>
        </row>
        <row r="29">
          <cell r="AW29">
            <v>22</v>
          </cell>
        </row>
        <row r="32">
          <cell r="AW32">
            <v>0</v>
          </cell>
        </row>
        <row r="33">
          <cell r="AW33">
            <v>90</v>
          </cell>
        </row>
        <row r="34">
          <cell r="AW34">
            <v>23</v>
          </cell>
        </row>
        <row r="37">
          <cell r="AW37">
            <v>283</v>
          </cell>
        </row>
        <row r="38">
          <cell r="AW38">
            <v>193</v>
          </cell>
        </row>
        <row r="39">
          <cell r="AW39">
            <v>231</v>
          </cell>
        </row>
        <row r="42">
          <cell r="AW42">
            <v>39</v>
          </cell>
        </row>
        <row r="43">
          <cell r="AW43">
            <v>8</v>
          </cell>
        </row>
        <row r="44">
          <cell r="AW44">
            <v>0</v>
          </cell>
        </row>
        <row r="47">
          <cell r="AW47">
            <v>612</v>
          </cell>
        </row>
        <row r="48">
          <cell r="AW48">
            <v>0</v>
          </cell>
        </row>
        <row r="51">
          <cell r="AW51">
            <v>0</v>
          </cell>
        </row>
        <row r="70">
          <cell r="AW70">
            <v>545</v>
          </cell>
        </row>
        <row r="71">
          <cell r="AW71">
            <v>597</v>
          </cell>
        </row>
        <row r="79">
          <cell r="AW79">
            <v>176</v>
          </cell>
        </row>
        <row r="84">
          <cell r="AW84">
            <v>0</v>
          </cell>
        </row>
        <row r="85">
          <cell r="AW85">
            <v>40</v>
          </cell>
        </row>
        <row r="93">
          <cell r="AW93">
            <v>1630</v>
          </cell>
        </row>
        <row r="95">
          <cell r="AW95">
            <v>0</v>
          </cell>
        </row>
        <row r="97">
          <cell r="AW97">
            <v>-484</v>
          </cell>
          <cell r="BH97">
            <v>-357</v>
          </cell>
        </row>
        <row r="101">
          <cell r="AW101">
            <v>-484</v>
          </cell>
        </row>
        <row r="117">
          <cell r="AW117">
            <v>0</v>
          </cell>
        </row>
        <row r="118">
          <cell r="AW118">
            <v>379</v>
          </cell>
        </row>
        <row r="119">
          <cell r="AW119">
            <v>0</v>
          </cell>
        </row>
        <row r="120">
          <cell r="AW120">
            <v>0</v>
          </cell>
        </row>
        <row r="149">
          <cell r="AW149">
            <v>2640</v>
          </cell>
        </row>
        <row r="150">
          <cell r="AW150">
            <v>104</v>
          </cell>
        </row>
        <row r="151">
          <cell r="AW151">
            <v>481</v>
          </cell>
        </row>
        <row r="152">
          <cell r="AW152">
            <v>7</v>
          </cell>
        </row>
      </sheetData>
      <sheetData sheetId="6">
        <row r="13">
          <cell r="BH13">
            <v>77</v>
          </cell>
        </row>
        <row r="14">
          <cell r="BH14">
            <v>0</v>
          </cell>
        </row>
        <row r="15">
          <cell r="BH15">
            <v>0</v>
          </cell>
        </row>
        <row r="16">
          <cell r="BH16">
            <v>0</v>
          </cell>
        </row>
        <row r="17">
          <cell r="BH17">
            <v>0</v>
          </cell>
        </row>
        <row r="18">
          <cell r="BH18">
            <v>2415</v>
          </cell>
        </row>
        <row r="33">
          <cell r="BH33">
            <v>20133</v>
          </cell>
        </row>
        <row r="36">
          <cell r="BH36">
            <v>0</v>
          </cell>
        </row>
        <row r="39">
          <cell r="BH39">
            <v>0</v>
          </cell>
        </row>
        <row r="40">
          <cell r="BH40">
            <v>0</v>
          </cell>
        </row>
        <row r="41">
          <cell r="BH41">
            <v>0</v>
          </cell>
        </row>
        <row r="48">
          <cell r="BH48">
            <v>246</v>
          </cell>
        </row>
        <row r="55">
          <cell r="BH55">
            <v>19887</v>
          </cell>
        </row>
        <row r="60">
          <cell r="BH60">
            <v>16674</v>
          </cell>
        </row>
      </sheetData>
      <sheetData sheetId="7">
        <row r="15">
          <cell r="AW15">
            <v>40</v>
          </cell>
        </row>
        <row r="16">
          <cell r="AW16">
            <v>122</v>
          </cell>
        </row>
        <row r="20">
          <cell r="AW20">
            <v>63</v>
          </cell>
        </row>
        <row r="21">
          <cell r="AW21">
            <v>62</v>
          </cell>
        </row>
        <row r="24">
          <cell r="AW24">
            <v>0</v>
          </cell>
        </row>
        <row r="25">
          <cell r="AW25">
            <v>12</v>
          </cell>
        </row>
        <row r="26">
          <cell r="AW26">
            <v>44</v>
          </cell>
        </row>
        <row r="29">
          <cell r="AW29">
            <v>279</v>
          </cell>
        </row>
        <row r="30">
          <cell r="AW30">
            <v>33</v>
          </cell>
        </row>
        <row r="31">
          <cell r="AW31">
            <v>30</v>
          </cell>
        </row>
        <row r="32">
          <cell r="AW32">
            <v>0</v>
          </cell>
        </row>
        <row r="33">
          <cell r="AW33">
            <v>0</v>
          </cell>
        </row>
        <row r="34">
          <cell r="AW34">
            <v>0</v>
          </cell>
        </row>
        <row r="37">
          <cell r="AW37">
            <v>13</v>
          </cell>
        </row>
        <row r="38">
          <cell r="AW38">
            <v>2</v>
          </cell>
        </row>
        <row r="41">
          <cell r="AW41">
            <v>438</v>
          </cell>
        </row>
        <row r="42">
          <cell r="AW42">
            <v>0</v>
          </cell>
        </row>
        <row r="45">
          <cell r="AW45">
            <v>0</v>
          </cell>
        </row>
        <row r="77">
          <cell r="AW77">
            <v>173</v>
          </cell>
        </row>
        <row r="82">
          <cell r="AW82">
            <v>0</v>
          </cell>
        </row>
        <row r="83">
          <cell r="AW83">
            <v>30</v>
          </cell>
        </row>
        <row r="91">
          <cell r="AW91">
            <v>1230</v>
          </cell>
        </row>
        <row r="93">
          <cell r="AW93">
            <v>0</v>
          </cell>
        </row>
        <row r="95">
          <cell r="AW95">
            <v>92</v>
          </cell>
          <cell r="BH95">
            <v>335</v>
          </cell>
        </row>
        <row r="97">
          <cell r="AW97">
            <v>92</v>
          </cell>
        </row>
        <row r="113">
          <cell r="AW113">
            <v>0</v>
          </cell>
        </row>
        <row r="114">
          <cell r="AW114">
            <v>99</v>
          </cell>
        </row>
        <row r="115">
          <cell r="AW115">
            <v>0</v>
          </cell>
        </row>
        <row r="116">
          <cell r="AW116">
            <v>0</v>
          </cell>
        </row>
        <row r="144">
          <cell r="AW144">
            <v>2035</v>
          </cell>
        </row>
        <row r="145">
          <cell r="AW145">
            <v>48</v>
          </cell>
        </row>
        <row r="146">
          <cell r="AW146">
            <v>571</v>
          </cell>
        </row>
        <row r="147">
          <cell r="AW147">
            <v>16</v>
          </cell>
        </row>
      </sheetData>
      <sheetData sheetId="8">
        <row r="13">
          <cell r="BH13">
            <v>21</v>
          </cell>
        </row>
        <row r="14">
          <cell r="BH14">
            <v>0</v>
          </cell>
        </row>
        <row r="15">
          <cell r="BH15">
            <v>0</v>
          </cell>
        </row>
        <row r="16">
          <cell r="BH16">
            <v>0</v>
          </cell>
        </row>
        <row r="17">
          <cell r="BH17">
            <v>0</v>
          </cell>
        </row>
        <row r="18">
          <cell r="BH18">
            <v>3091</v>
          </cell>
        </row>
        <row r="33">
          <cell r="BH33">
            <v>17937</v>
          </cell>
        </row>
        <row r="36">
          <cell r="BH36">
            <v>0</v>
          </cell>
        </row>
        <row r="39">
          <cell r="BH39">
            <v>187</v>
          </cell>
        </row>
        <row r="40">
          <cell r="BH40">
            <v>0</v>
          </cell>
        </row>
        <row r="41">
          <cell r="BH41">
            <v>0</v>
          </cell>
        </row>
        <row r="48">
          <cell r="BH48">
            <v>234</v>
          </cell>
        </row>
        <row r="55">
          <cell r="BH55">
            <v>17703</v>
          </cell>
        </row>
        <row r="60">
          <cell r="BH60">
            <v>14481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vigation"/>
      <sheetName val="GPFR - Front Cover"/>
      <sheetName val="GPFR - Table of Contents"/>
      <sheetName val="Council Statement"/>
      <sheetName val="Primary Financial Statements"/>
      <sheetName val="Notes - Table of Contents"/>
      <sheetName val="Note 1"/>
      <sheetName val="Note 2a"/>
      <sheetName val="Note 2(b)"/>
      <sheetName val="Notes 3 to 8"/>
      <sheetName val="Note 9a"/>
      <sheetName val="Note 9b - 25"/>
      <sheetName val="Voluntary Notes 26 &amp; 27"/>
      <sheetName val="---&gt;"/>
      <sheetName val="Checklist"/>
      <sheetName val="Section 418 Public Notice"/>
      <sheetName val="Formatting"/>
      <sheetName val="Icons"/>
    </sheetNames>
    <sheetDataSet>
      <sheetData sheetId="1">
        <row r="40">
          <cell r="C40" t="str">
            <v>Warrumbungle Shire Council</v>
          </cell>
        </row>
        <row r="47">
          <cell r="E47" t="str">
            <v>“a great place to live, work, play and visit”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C1:CG51"/>
  <sheetViews>
    <sheetView showGridLines="0" view="pageBreakPreview" zoomScaleSheetLayoutView="100" workbookViewId="0" topLeftCell="A25">
      <selection activeCell="A26" sqref="A26"/>
    </sheetView>
  </sheetViews>
  <sheetFormatPr defaultColWidth="9.33203125" defaultRowHeight="11.25"/>
  <cols>
    <col min="1" max="1" width="3.33203125" style="41" customWidth="1"/>
    <col min="2" max="21" width="5.83203125" style="41" customWidth="1"/>
    <col min="22" max="78" width="9.33203125" style="41" customWidth="1"/>
    <col min="79" max="79" width="33.33203125" style="183" customWidth="1"/>
    <col min="80" max="80" width="4" style="184" customWidth="1"/>
    <col min="81" max="81" width="3.5" style="183" customWidth="1"/>
    <col min="82" max="85" width="16" style="187" customWidth="1"/>
    <col min="86" max="16384" width="9.33203125" style="41" customWidth="1"/>
  </cols>
  <sheetData>
    <row r="1" spans="82:85" ht="15" customHeight="1">
      <c r="CD1" s="189" t="s">
        <v>328</v>
      </c>
      <c r="CE1" s="231" t="s">
        <v>329</v>
      </c>
      <c r="CF1" s="231"/>
      <c r="CG1" s="231"/>
    </row>
    <row r="2" spans="79:85" ht="15" customHeight="1">
      <c r="CA2" s="80" t="s">
        <v>318</v>
      </c>
      <c r="CB2" s="183"/>
      <c r="CD2" s="184" t="s">
        <v>330</v>
      </c>
      <c r="CE2" s="184">
        <v>1</v>
      </c>
      <c r="CF2" s="184">
        <v>2</v>
      </c>
      <c r="CG2" s="184">
        <v>3</v>
      </c>
    </row>
    <row r="3" ht="15" customHeight="1" thickBot="1"/>
    <row r="4" spans="79:85" ht="15" customHeight="1" thickBot="1">
      <c r="CA4" s="183" t="s">
        <v>323</v>
      </c>
      <c r="CB4" s="188">
        <f>Formatting!C4</f>
        <v>0</v>
      </c>
      <c r="CD4" s="182" t="s">
        <v>319</v>
      </c>
      <c r="CE4" s="171" t="s">
        <v>320</v>
      </c>
      <c r="CF4" s="185" t="s">
        <v>321</v>
      </c>
      <c r="CG4" s="186" t="s">
        <v>322</v>
      </c>
    </row>
    <row r="5" ht="15" customHeight="1" thickBot="1"/>
    <row r="6" spans="79:85" ht="15" customHeight="1" thickBot="1">
      <c r="CA6" s="183" t="s">
        <v>331</v>
      </c>
      <c r="CB6" s="188">
        <f>Formatting!C6</f>
        <v>0</v>
      </c>
      <c r="CD6" s="190" t="s">
        <v>332</v>
      </c>
      <c r="CE6" s="171" t="s">
        <v>320</v>
      </c>
      <c r="CF6" s="185" t="s">
        <v>321</v>
      </c>
      <c r="CG6" s="186" t="s">
        <v>322</v>
      </c>
    </row>
    <row r="7" ht="15" customHeight="1" thickBot="1"/>
    <row r="8" spans="79:85" ht="15" customHeight="1" thickBot="1">
      <c r="CA8" s="183" t="s">
        <v>324</v>
      </c>
      <c r="CB8" s="188">
        <f>Formatting!C8</f>
        <v>0</v>
      </c>
      <c r="CD8" s="182" t="s">
        <v>319</v>
      </c>
      <c r="CE8" s="171" t="s">
        <v>320</v>
      </c>
      <c r="CF8" s="185" t="s">
        <v>321</v>
      </c>
      <c r="CG8" s="186" t="s">
        <v>322</v>
      </c>
    </row>
    <row r="9" ht="15" customHeight="1" thickBot="1"/>
    <row r="10" spans="79:85" ht="15" customHeight="1" thickBot="1">
      <c r="CA10" s="183" t="s">
        <v>325</v>
      </c>
      <c r="CB10" s="188">
        <f>Formatting!C10</f>
        <v>0</v>
      </c>
      <c r="CD10" s="182" t="s">
        <v>319</v>
      </c>
      <c r="CE10" s="171" t="s">
        <v>320</v>
      </c>
      <c r="CF10" s="185" t="s">
        <v>321</v>
      </c>
      <c r="CG10" s="186" t="s">
        <v>322</v>
      </c>
    </row>
    <row r="11" ht="15" customHeight="1" thickBot="1"/>
    <row r="12" spans="79:85" ht="15" customHeight="1" thickBot="1">
      <c r="CA12" s="183" t="s">
        <v>326</v>
      </c>
      <c r="CB12" s="188">
        <f>Formatting!C12</f>
        <v>0</v>
      </c>
      <c r="CD12" s="182" t="s">
        <v>319</v>
      </c>
      <c r="CE12" s="171" t="s">
        <v>320</v>
      </c>
      <c r="CF12" s="185" t="s">
        <v>321</v>
      </c>
      <c r="CG12" s="186" t="s">
        <v>322</v>
      </c>
    </row>
    <row r="13" ht="15" customHeight="1" thickBot="1"/>
    <row r="14" spans="79:85" ht="15" customHeight="1" thickBot="1">
      <c r="CA14" s="183" t="s">
        <v>327</v>
      </c>
      <c r="CB14" s="188">
        <f>Formatting!C14</f>
        <v>0</v>
      </c>
      <c r="CD14" s="182" t="s">
        <v>319</v>
      </c>
      <c r="CE14" s="171" t="s">
        <v>320</v>
      </c>
      <c r="CF14" s="185" t="s">
        <v>321</v>
      </c>
      <c r="CG14" s="186" t="s">
        <v>322</v>
      </c>
    </row>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0.5" customHeight="1"/>
    <row r="40" ht="43.5">
      <c r="C40" s="42" t="str">
        <f>'[2]GPFR - Front Cover'!$C$40</f>
        <v>Warrumbungle Shire Council</v>
      </c>
    </row>
    <row r="41" ht="18">
      <c r="C41" s="135" t="s">
        <v>13</v>
      </c>
    </row>
    <row r="42" ht="18">
      <c r="C42" s="135" t="s">
        <v>193</v>
      </c>
    </row>
    <row r="43" ht="15" customHeight="1"/>
    <row r="44" ht="9.75" customHeight="1"/>
    <row r="45" spans="17:20" ht="15" customHeight="1">
      <c r="Q45" s="230"/>
      <c r="R45" s="230"/>
      <c r="S45" s="230"/>
      <c r="T45" s="230"/>
    </row>
    <row r="46" spans="17:20" ht="15" customHeight="1">
      <c r="Q46" s="230"/>
      <c r="R46" s="230"/>
      <c r="S46" s="230"/>
      <c r="T46" s="230"/>
    </row>
    <row r="47" spans="5:20" ht="18.75" customHeight="1">
      <c r="E47" s="232" t="str">
        <f>'[2]GPFR - Front Cover'!$E$47:$O$49</f>
        <v>“a great place to live, work, play and visit”</v>
      </c>
      <c r="F47" s="232"/>
      <c r="G47" s="232"/>
      <c r="H47" s="232"/>
      <c r="I47" s="232"/>
      <c r="J47" s="232"/>
      <c r="K47" s="232"/>
      <c r="L47" s="232"/>
      <c r="M47" s="232"/>
      <c r="N47" s="232"/>
      <c r="O47" s="232"/>
      <c r="Q47" s="230"/>
      <c r="R47" s="230"/>
      <c r="S47" s="230"/>
      <c r="T47" s="230"/>
    </row>
    <row r="48" spans="5:20" ht="18.75" customHeight="1">
      <c r="E48" s="232"/>
      <c r="F48" s="232"/>
      <c r="G48" s="232"/>
      <c r="H48" s="232"/>
      <c r="I48" s="232"/>
      <c r="J48" s="232"/>
      <c r="K48" s="232"/>
      <c r="L48" s="232"/>
      <c r="M48" s="232"/>
      <c r="N48" s="232"/>
      <c r="O48" s="232"/>
      <c r="Q48" s="230"/>
      <c r="R48" s="230"/>
      <c r="S48" s="230"/>
      <c r="T48" s="230"/>
    </row>
    <row r="49" spans="5:20" ht="15" customHeight="1">
      <c r="E49" s="232"/>
      <c r="F49" s="232"/>
      <c r="G49" s="232"/>
      <c r="H49" s="232"/>
      <c r="I49" s="232"/>
      <c r="J49" s="232"/>
      <c r="K49" s="232"/>
      <c r="L49" s="232"/>
      <c r="M49" s="232"/>
      <c r="N49" s="232"/>
      <c r="O49" s="232"/>
      <c r="Q49" s="230"/>
      <c r="R49" s="230"/>
      <c r="S49" s="230"/>
      <c r="T49" s="230"/>
    </row>
    <row r="50" spans="17:20" ht="15" customHeight="1">
      <c r="Q50" s="230"/>
      <c r="R50" s="230"/>
      <c r="S50" s="230"/>
      <c r="T50" s="230"/>
    </row>
    <row r="51" spans="17:20" ht="15" customHeight="1">
      <c r="Q51" s="230"/>
      <c r="R51" s="230"/>
      <c r="S51" s="230"/>
      <c r="T51" s="230"/>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mergeCells count="3">
    <mergeCell ref="Q45:T51"/>
    <mergeCell ref="CE1:CG1"/>
    <mergeCell ref="E47:O49"/>
  </mergeCells>
  <conditionalFormatting sqref="C40">
    <cfRule type="expression" priority="1" dxfId="0" stopIfTrue="1">
      <formula>$CB$4=1</formula>
    </cfRule>
    <cfRule type="expression" priority="2" dxfId="1" stopIfTrue="1">
      <formula>$CB$4=2</formula>
    </cfRule>
    <cfRule type="expression" priority="3" dxfId="2" stopIfTrue="1">
      <formula>$CB$4=3</formula>
    </cfRule>
  </conditionalFormatting>
  <conditionalFormatting sqref="C41:C42">
    <cfRule type="expression" priority="4" dxfId="3" stopIfTrue="1">
      <formula>$CB$6=1</formula>
    </cfRule>
    <cfRule type="expression" priority="5" dxfId="4" stopIfTrue="1">
      <formula>$CB$6=2</formula>
    </cfRule>
    <cfRule type="expression" priority="6" dxfId="2" stopIfTrue="1">
      <formula>$CB$6=3</formula>
    </cfRule>
  </conditionalFormatting>
  <printOptions/>
  <pageMargins left="0.5118110236220472" right="0.3937007874015748" top="0.7874015748031497" bottom="0.3937007874015748" header="0.2362204724409449"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dimension ref="A1:J164"/>
  <sheetViews>
    <sheetView zoomScale="95" zoomScaleNormal="95" workbookViewId="0" topLeftCell="A1">
      <selection activeCell="A1" sqref="A1"/>
    </sheetView>
  </sheetViews>
  <sheetFormatPr defaultColWidth="9.33203125" defaultRowHeight="11.25"/>
  <cols>
    <col min="1" max="1" width="15.16015625" style="31" customWidth="1"/>
    <col min="2" max="2" width="0.328125" style="9" customWidth="1"/>
    <col min="3" max="3" width="88.83203125" style="9" customWidth="1"/>
    <col min="4" max="4" width="0.328125" style="9" customWidth="1"/>
    <col min="5" max="5" width="21.83203125" style="35" customWidth="1"/>
    <col min="6" max="6" width="0.328125" style="9" customWidth="1"/>
    <col min="7" max="7" width="21.83203125" style="35" customWidth="1"/>
    <col min="8" max="8" width="0.328125" style="9" customWidth="1"/>
    <col min="9" max="9" width="21.83203125" style="209" customWidth="1"/>
    <col min="10" max="16384" width="9.33203125" style="6" customWidth="1"/>
  </cols>
  <sheetData>
    <row r="1" spans="1:9" ht="24" customHeight="1">
      <c r="A1" s="1" t="s">
        <v>161</v>
      </c>
      <c r="B1" s="2"/>
      <c r="C1" s="3"/>
      <c r="D1" s="4"/>
      <c r="E1" s="279" t="s">
        <v>162</v>
      </c>
      <c r="F1" s="5"/>
      <c r="G1" s="279" t="s">
        <v>163</v>
      </c>
      <c r="H1" s="5"/>
      <c r="I1" s="276" t="s">
        <v>188</v>
      </c>
    </row>
    <row r="2" spans="1:9" ht="15.75">
      <c r="A2" s="1" t="s">
        <v>167</v>
      </c>
      <c r="B2" s="2"/>
      <c r="C2" s="3"/>
      <c r="D2" s="4"/>
      <c r="E2" s="279"/>
      <c r="F2" s="5"/>
      <c r="G2" s="279"/>
      <c r="H2" s="5"/>
      <c r="I2" s="276"/>
    </row>
    <row r="3" spans="1:9" ht="8.25" customHeight="1">
      <c r="A3" s="7"/>
      <c r="B3" s="8"/>
      <c r="C3" s="3"/>
      <c r="D3" s="4"/>
      <c r="E3" s="279"/>
      <c r="F3" s="5"/>
      <c r="G3" s="279"/>
      <c r="H3" s="5"/>
      <c r="I3" s="276"/>
    </row>
    <row r="4" spans="4:9" s="9" customFormat="1" ht="1.5" customHeight="1">
      <c r="D4" s="4"/>
      <c r="E4" s="10"/>
      <c r="F4" s="4"/>
      <c r="G4" s="10"/>
      <c r="H4" s="4"/>
      <c r="I4" s="199"/>
    </row>
    <row r="5" spans="1:9" ht="12.75" customHeight="1">
      <c r="A5" s="11"/>
      <c r="B5" s="4"/>
      <c r="C5" s="12"/>
      <c r="D5" s="4"/>
      <c r="E5" s="13"/>
      <c r="F5" s="4"/>
      <c r="G5" s="13"/>
      <c r="H5" s="4"/>
      <c r="I5" s="200"/>
    </row>
    <row r="6" spans="1:9" ht="12.75">
      <c r="A6" s="14" t="s">
        <v>164</v>
      </c>
      <c r="B6" s="4"/>
      <c r="C6" s="14" t="s">
        <v>165</v>
      </c>
      <c r="D6" s="4"/>
      <c r="E6" s="13"/>
      <c r="F6" s="4"/>
      <c r="G6" s="13"/>
      <c r="H6" s="4"/>
      <c r="I6" s="200"/>
    </row>
    <row r="7" spans="1:9" ht="12.75">
      <c r="A7" s="15"/>
      <c r="B7" s="4"/>
      <c r="C7" s="16"/>
      <c r="D7" s="4"/>
      <c r="E7" s="13"/>
      <c r="F7" s="4"/>
      <c r="G7" s="13"/>
      <c r="H7" s="4"/>
      <c r="I7" s="200"/>
    </row>
    <row r="8" spans="5:9" s="9" customFormat="1" ht="1.5" customHeight="1">
      <c r="E8" s="17"/>
      <c r="F8" s="18"/>
      <c r="G8" s="17"/>
      <c r="H8" s="18"/>
      <c r="I8" s="201"/>
    </row>
    <row r="9" spans="1:9" ht="12.75" customHeight="1">
      <c r="A9" s="277" t="s">
        <v>168</v>
      </c>
      <c r="B9" s="19"/>
      <c r="C9" s="36"/>
      <c r="D9" s="19"/>
      <c r="E9" s="29"/>
      <c r="F9" s="20"/>
      <c r="G9" s="29"/>
      <c r="H9" s="20"/>
      <c r="I9" s="202"/>
    </row>
    <row r="10" spans="1:9" ht="12.75" customHeight="1">
      <c r="A10" s="277"/>
      <c r="B10" s="19"/>
      <c r="C10" s="280" t="s">
        <v>176</v>
      </c>
      <c r="D10" s="19"/>
      <c r="E10" s="37"/>
      <c r="F10" s="20"/>
      <c r="G10" s="37"/>
      <c r="H10" s="20"/>
      <c r="I10" s="203"/>
    </row>
    <row r="11" spans="1:9" ht="12.75" customHeight="1">
      <c r="A11" s="277"/>
      <c r="B11" s="19"/>
      <c r="C11" s="280"/>
      <c r="D11" s="19"/>
      <c r="E11" s="37"/>
      <c r="F11" s="20"/>
      <c r="G11" s="37"/>
      <c r="H11" s="20"/>
      <c r="I11" s="203"/>
    </row>
    <row r="12" spans="1:9" ht="12.75" customHeight="1">
      <c r="A12" s="277"/>
      <c r="B12" s="19"/>
      <c r="C12" s="280"/>
      <c r="D12" s="19"/>
      <c r="E12" s="37"/>
      <c r="F12" s="20"/>
      <c r="G12" s="37"/>
      <c r="H12" s="20"/>
      <c r="I12" s="203"/>
    </row>
    <row r="13" spans="1:9" ht="12.75" customHeight="1">
      <c r="A13" s="277"/>
      <c r="B13" s="19"/>
      <c r="C13" s="36"/>
      <c r="D13" s="19"/>
      <c r="E13" s="37"/>
      <c r="F13" s="20"/>
      <c r="G13" s="37"/>
      <c r="H13" s="20"/>
      <c r="I13" s="203"/>
    </row>
    <row r="14" spans="1:9" ht="12.75" customHeight="1">
      <c r="A14" s="277"/>
      <c r="B14" s="19"/>
      <c r="C14" s="38" t="s">
        <v>174</v>
      </c>
      <c r="D14" s="19"/>
      <c r="E14" s="27" t="str">
        <f>IF(SUM('Income Statements'!BT35:BV35)=0,"WARNING","O/K")</f>
        <v>O/K</v>
      </c>
      <c r="F14" s="20"/>
      <c r="G14" s="39" t="s">
        <v>333</v>
      </c>
      <c r="H14" s="20"/>
      <c r="I14" s="204"/>
    </row>
    <row r="15" spans="1:9" ht="12.75" customHeight="1">
      <c r="A15" s="277"/>
      <c r="B15" s="19"/>
      <c r="C15" s="38" t="s">
        <v>175</v>
      </c>
      <c r="D15" s="19"/>
      <c r="E15" s="27" t="str">
        <f>IF(SUM('Income Statements'!BT96:BV96)=0,"WARNING","O/K")</f>
        <v>O/K</v>
      </c>
      <c r="F15" s="20"/>
      <c r="G15" s="39" t="s">
        <v>333</v>
      </c>
      <c r="H15" s="20"/>
      <c r="I15" s="204"/>
    </row>
    <row r="16" spans="1:9" ht="12.75">
      <c r="A16" s="277"/>
      <c r="B16" s="19"/>
      <c r="C16" s="36"/>
      <c r="D16" s="19"/>
      <c r="E16" s="28"/>
      <c r="F16" s="20"/>
      <c r="G16" s="30"/>
      <c r="H16" s="20"/>
      <c r="I16" s="205"/>
    </row>
    <row r="17" spans="5:9" s="9" customFormat="1" ht="1.5" customHeight="1">
      <c r="E17" s="24"/>
      <c r="F17" s="25"/>
      <c r="G17" s="24"/>
      <c r="H17" s="25"/>
      <c r="I17" s="206"/>
    </row>
    <row r="18" spans="1:9" ht="12.75">
      <c r="A18" s="277" t="s">
        <v>168</v>
      </c>
      <c r="B18" s="19"/>
      <c r="C18" s="278" t="s">
        <v>172</v>
      </c>
      <c r="D18" s="19"/>
      <c r="E18" s="29"/>
      <c r="F18" s="20"/>
      <c r="G18" s="29"/>
      <c r="H18" s="20"/>
      <c r="I18" s="202"/>
    </row>
    <row r="19" spans="1:10" ht="18">
      <c r="A19" s="277"/>
      <c r="B19" s="19"/>
      <c r="C19" s="278"/>
      <c r="D19" s="19"/>
      <c r="E19" s="27" t="str">
        <f>IF('Income Statements'!AR52='Balance Sheets'!AW49,"O/K","ERROR")</f>
        <v>O/K</v>
      </c>
      <c r="F19" s="20"/>
      <c r="G19" s="27">
        <v>2007</v>
      </c>
      <c r="H19" s="20"/>
      <c r="I19" s="203">
        <f>IF('Income Statements'!AR52='Balance Sheets'!AW49,"",'Income Statements'!AR52-'Balance Sheets'!AW49)</f>
      </c>
      <c r="J19" s="21"/>
    </row>
    <row r="20" spans="1:10" ht="12.75">
      <c r="A20" s="277"/>
      <c r="B20" s="19"/>
      <c r="C20" s="278"/>
      <c r="D20" s="19"/>
      <c r="E20" s="27" t="str">
        <f>IF('Income Statements'!BA52='Balance Sheets'!BH49,"O/K","ERROR")</f>
        <v>O/K</v>
      </c>
      <c r="F20" s="20"/>
      <c r="G20" s="27">
        <v>2006</v>
      </c>
      <c r="H20" s="20"/>
      <c r="I20" s="203">
        <f>IF('Income Statements'!BA52='Balance Sheets'!BH49,"",'Income Statements'!BA52-'Balance Sheets'!BH49)</f>
      </c>
      <c r="J20" s="22"/>
    </row>
    <row r="21" spans="1:9" ht="12.75">
      <c r="A21" s="277"/>
      <c r="B21" s="19"/>
      <c r="C21" s="278"/>
      <c r="D21" s="19"/>
      <c r="E21" s="30"/>
      <c r="F21" s="20"/>
      <c r="G21" s="30"/>
      <c r="H21" s="20"/>
      <c r="I21" s="205"/>
    </row>
    <row r="22" spans="3:9" s="9" customFormat="1" ht="1.5" customHeight="1">
      <c r="C22" s="23"/>
      <c r="E22" s="24"/>
      <c r="F22" s="25"/>
      <c r="G22" s="24"/>
      <c r="H22" s="25"/>
      <c r="I22" s="206"/>
    </row>
    <row r="23" spans="1:9" ht="12.75" customHeight="1">
      <c r="A23" s="277" t="s">
        <v>168</v>
      </c>
      <c r="B23" s="19"/>
      <c r="C23" s="278" t="s">
        <v>173</v>
      </c>
      <c r="D23" s="19"/>
      <c r="E23" s="29"/>
      <c r="F23" s="20"/>
      <c r="G23" s="29"/>
      <c r="H23" s="20"/>
      <c r="I23" s="202"/>
    </row>
    <row r="24" spans="1:9" ht="12.75">
      <c r="A24" s="277"/>
      <c r="B24" s="19"/>
      <c r="C24" s="278"/>
      <c r="D24" s="19"/>
      <c r="E24" s="27" t="str">
        <f>IF('Income Statements'!AR113='Balance Sheets'!AW103,"O/K","ERROR")</f>
        <v>O/K</v>
      </c>
      <c r="F24" s="20"/>
      <c r="G24" s="27">
        <v>2007</v>
      </c>
      <c r="H24" s="20"/>
      <c r="I24" s="203">
        <f>IF('Income Statements'!AR113='Balance Sheets'!AW103,"",'Income Statements'!AR113-'Balance Sheets'!AW103)</f>
      </c>
    </row>
    <row r="25" spans="1:9" ht="12.75">
      <c r="A25" s="277"/>
      <c r="B25" s="19"/>
      <c r="C25" s="278"/>
      <c r="D25" s="19"/>
      <c r="E25" s="27" t="str">
        <f>IF('Income Statements'!BA113='Balance Sheets'!BH103,"O/K","ERROR")</f>
        <v>O/K</v>
      </c>
      <c r="F25" s="20"/>
      <c r="G25" s="27">
        <v>2006</v>
      </c>
      <c r="H25" s="20"/>
      <c r="I25" s="203">
        <f>IF('Income Statements'!BA113='Balance Sheets'!BH103,"",'Income Statements'!BA113-'Balance Sheets'!BH103)</f>
      </c>
    </row>
    <row r="26" spans="1:9" ht="12.75">
      <c r="A26" s="277"/>
      <c r="B26" s="19"/>
      <c r="C26" s="278"/>
      <c r="D26" s="19"/>
      <c r="E26" s="30"/>
      <c r="F26" s="20"/>
      <c r="G26" s="30"/>
      <c r="H26" s="20"/>
      <c r="I26" s="205"/>
    </row>
    <row r="27" spans="5:9" s="9" customFormat="1" ht="1.5" customHeight="1">
      <c r="E27" s="24"/>
      <c r="F27" s="25"/>
      <c r="G27" s="24"/>
      <c r="H27" s="25"/>
      <c r="I27" s="206"/>
    </row>
    <row r="28" spans="1:9" ht="12.75" customHeight="1">
      <c r="A28" s="277" t="s">
        <v>168</v>
      </c>
      <c r="B28" s="19"/>
      <c r="C28" s="278" t="str">
        <f>"Ensure that the Closing Retained profits figure agree to the Balance Sheet for "&amp;'Income Statements'!AQ130</f>
        <v>Ensure that the Closing Retained profits figure agree to the Balance Sheet for Business Activity A</v>
      </c>
      <c r="D28" s="19"/>
      <c r="E28" s="29"/>
      <c r="F28" s="20"/>
      <c r="G28" s="29"/>
      <c r="H28" s="20"/>
      <c r="I28" s="202"/>
    </row>
    <row r="29" spans="1:9" ht="12.75" customHeight="1">
      <c r="A29" s="277"/>
      <c r="B29" s="19"/>
      <c r="C29" s="278"/>
      <c r="D29" s="19"/>
      <c r="E29" s="27" t="str">
        <f>IF('Income Statements'!AQ176='Balance Sheets'!AI160,"O/K","ERROR")</f>
        <v>O/K</v>
      </c>
      <c r="F29" s="20"/>
      <c r="G29" s="27">
        <v>2007</v>
      </c>
      <c r="H29" s="20"/>
      <c r="I29" s="203">
        <f>IF('Income Statements'!AQ176='Balance Sheets'!AI160,"",'Income Statements'!AQ176-'Balance Sheets'!AI160)</f>
      </c>
    </row>
    <row r="30" spans="1:9" ht="12.75">
      <c r="A30" s="277"/>
      <c r="B30" s="19"/>
      <c r="C30" s="278"/>
      <c r="D30" s="19"/>
      <c r="E30" s="27" t="str">
        <f>IF('Income Statements'!AX176='Balance Sheets'!AR160,"O/K","ERROR")</f>
        <v>O/K</v>
      </c>
      <c r="F30" s="20"/>
      <c r="G30" s="27">
        <v>2006</v>
      </c>
      <c r="H30" s="20"/>
      <c r="I30" s="203">
        <f>IF('Income Statements'!AX176='Balance Sheets'!AR160,"",'Income Statements'!AX176-'Balance Sheets'!AR160)</f>
      </c>
    </row>
    <row r="31" spans="1:9" ht="12.75">
      <c r="A31" s="277"/>
      <c r="B31" s="19"/>
      <c r="C31" s="278"/>
      <c r="D31" s="19"/>
      <c r="E31" s="30"/>
      <c r="F31" s="20"/>
      <c r="G31" s="30"/>
      <c r="H31" s="20"/>
      <c r="I31" s="205"/>
    </row>
    <row r="32" spans="5:9" s="9" customFormat="1" ht="1.5" customHeight="1">
      <c r="E32" s="24"/>
      <c r="F32" s="25"/>
      <c r="G32" s="24"/>
      <c r="H32" s="25"/>
      <c r="I32" s="206"/>
    </row>
    <row r="33" spans="1:9" ht="12.75" customHeight="1">
      <c r="A33" s="277" t="s">
        <v>168</v>
      </c>
      <c r="B33" s="19"/>
      <c r="C33" s="278" t="str">
        <f>"Ensure that the Closing Retained profits figure agree to the Balance Sheet for "&amp;'Income Statements'!BE130</f>
        <v>Ensure that the Closing Retained profits figure agree to the Balance Sheet for Business Activity B</v>
      </c>
      <c r="D33" s="19"/>
      <c r="E33" s="29"/>
      <c r="F33" s="20"/>
      <c r="G33" s="29"/>
      <c r="H33" s="20"/>
      <c r="I33" s="202"/>
    </row>
    <row r="34" spans="1:9" ht="12.75">
      <c r="A34" s="277"/>
      <c r="B34" s="19"/>
      <c r="C34" s="278"/>
      <c r="D34" s="19"/>
      <c r="E34" s="27" t="str">
        <f>IF('Income Statements'!BE176='Balance Sheets'!BA160,"O/K","ERROR")</f>
        <v>O/K</v>
      </c>
      <c r="F34" s="20"/>
      <c r="G34" s="27">
        <v>2007</v>
      </c>
      <c r="H34" s="20"/>
      <c r="I34" s="203">
        <f>IF('Income Statements'!BE176='Balance Sheets'!BA160,"",'Income Statements'!BE176-'Balance Sheets'!BA160)</f>
      </c>
    </row>
    <row r="35" spans="1:9" ht="12.75">
      <c r="A35" s="277"/>
      <c r="B35" s="19"/>
      <c r="C35" s="278"/>
      <c r="D35" s="19"/>
      <c r="E35" s="27" t="str">
        <f>IF('Income Statements'!BL176='Balance Sheets'!BJ160,"O/K","ERROR")</f>
        <v>O/K</v>
      </c>
      <c r="F35" s="20"/>
      <c r="G35" s="27">
        <v>2006</v>
      </c>
      <c r="H35" s="20"/>
      <c r="I35" s="203">
        <f>IF('Income Statements'!BL176='Balance Sheets'!BJ160,"",'Income Statements'!BL176-'Balance Sheets'!BJ160)</f>
      </c>
    </row>
    <row r="36" spans="1:9" ht="12.75">
      <c r="A36" s="277"/>
      <c r="B36" s="19"/>
      <c r="C36" s="278"/>
      <c r="D36" s="19"/>
      <c r="E36" s="30"/>
      <c r="F36" s="20"/>
      <c r="G36" s="30"/>
      <c r="H36" s="20"/>
      <c r="I36" s="205"/>
    </row>
    <row r="37" spans="5:9" s="9" customFormat="1" ht="1.5" customHeight="1">
      <c r="E37" s="24"/>
      <c r="F37" s="25"/>
      <c r="G37" s="24"/>
      <c r="H37" s="25"/>
      <c r="I37" s="206"/>
    </row>
    <row r="38" spans="1:9" ht="12.75" customHeight="1">
      <c r="A38" s="277" t="s">
        <v>168</v>
      </c>
      <c r="B38" s="19"/>
      <c r="C38" s="278" t="str">
        <f>"Ensure that the Closing Retained profits figure agree to the Balance Sheet for "&amp;'Income Statements'!AQ188</f>
        <v>Ensure that the Closing Retained profits figure agree to the Balance Sheet for Business Activity C</v>
      </c>
      <c r="D38" s="19"/>
      <c r="E38" s="29"/>
      <c r="F38" s="20"/>
      <c r="G38" s="29"/>
      <c r="H38" s="20"/>
      <c r="I38" s="202"/>
    </row>
    <row r="39" spans="1:9" ht="12.75">
      <c r="A39" s="277"/>
      <c r="B39" s="19"/>
      <c r="C39" s="278"/>
      <c r="D39" s="19"/>
      <c r="E39" s="27" t="str">
        <f>IF('Income Statements'!AQ234='Balance Sheets'!AI216,"O/K","ERROR")</f>
        <v>O/K</v>
      </c>
      <c r="F39" s="20"/>
      <c r="G39" s="27">
        <v>2007</v>
      </c>
      <c r="H39" s="20"/>
      <c r="I39" s="203">
        <f>IF('Income Statements'!AQ234='Balance Sheets'!AI216,"",'Income Statements'!AQ234-'Balance Sheets'!AI216)</f>
      </c>
    </row>
    <row r="40" spans="1:9" ht="12.75">
      <c r="A40" s="277"/>
      <c r="B40" s="19"/>
      <c r="C40" s="278"/>
      <c r="D40" s="19"/>
      <c r="E40" s="27" t="str">
        <f>IF('Income Statements'!AX234='Balance Sheets'!AR216,"O/K","ERROR")</f>
        <v>O/K</v>
      </c>
      <c r="F40" s="20"/>
      <c r="G40" s="27">
        <v>2006</v>
      </c>
      <c r="H40" s="20"/>
      <c r="I40" s="203">
        <f>IF('Income Statements'!AX234='Balance Sheets'!AR216,"",'Income Statements'!AX234-'Balance Sheets'!AR216)</f>
      </c>
    </row>
    <row r="41" spans="1:9" ht="12.75">
      <c r="A41" s="277"/>
      <c r="B41" s="19"/>
      <c r="C41" s="278"/>
      <c r="D41" s="19"/>
      <c r="E41" s="30"/>
      <c r="F41" s="20"/>
      <c r="G41" s="30"/>
      <c r="H41" s="20"/>
      <c r="I41" s="205"/>
    </row>
    <row r="42" spans="3:9" s="9" customFormat="1" ht="1.5" customHeight="1">
      <c r="C42" s="9" t="s">
        <v>166</v>
      </c>
      <c r="E42" s="24"/>
      <c r="F42" s="25"/>
      <c r="G42" s="24"/>
      <c r="H42" s="25"/>
      <c r="I42" s="206"/>
    </row>
    <row r="43" spans="1:9" ht="12.75" customHeight="1">
      <c r="A43" s="277" t="s">
        <v>168</v>
      </c>
      <c r="B43" s="19"/>
      <c r="C43" s="278" t="str">
        <f>"Ensure that the Closing Retained profits figure agree to the Balance Sheet for "&amp;'Income Statements'!BE188</f>
        <v>Ensure that the Closing Retained profits figure agree to the Balance Sheet for Business Activity D</v>
      </c>
      <c r="D43" s="19"/>
      <c r="E43" s="29"/>
      <c r="F43" s="20"/>
      <c r="G43" s="29"/>
      <c r="H43" s="20"/>
      <c r="I43" s="202"/>
    </row>
    <row r="44" spans="1:9" ht="12.75">
      <c r="A44" s="277"/>
      <c r="B44" s="19"/>
      <c r="C44" s="278"/>
      <c r="D44" s="19"/>
      <c r="E44" s="27" t="str">
        <f>IF('Income Statements'!BE234='Balance Sheets'!BA216,"O/K","ERROR")</f>
        <v>O/K</v>
      </c>
      <c r="F44" s="20"/>
      <c r="G44" s="27">
        <v>2007</v>
      </c>
      <c r="H44" s="20"/>
      <c r="I44" s="203">
        <f>IF('Income Statements'!BE234='Balance Sheets'!BA216,"",'Income Statements'!BE234-'Balance Sheets'!BA216)</f>
      </c>
    </row>
    <row r="45" spans="1:9" ht="12.75">
      <c r="A45" s="277"/>
      <c r="B45" s="19"/>
      <c r="C45" s="278"/>
      <c r="D45" s="19"/>
      <c r="E45" s="27" t="str">
        <f>IF('Income Statements'!BL234='Balance Sheets'!BJ216,"O/K","ERROR")</f>
        <v>O/K</v>
      </c>
      <c r="F45" s="20"/>
      <c r="G45" s="27">
        <v>2006</v>
      </c>
      <c r="H45" s="20"/>
      <c r="I45" s="203">
        <f>IF('Income Statements'!BL234='Balance Sheets'!BJ216,"",'Income Statements'!BL234-'Balance Sheets'!BJ216)</f>
      </c>
    </row>
    <row r="46" spans="1:9" ht="12.75">
      <c r="A46" s="277"/>
      <c r="B46" s="19"/>
      <c r="C46" s="278"/>
      <c r="D46" s="19"/>
      <c r="E46" s="30"/>
      <c r="F46" s="20"/>
      <c r="G46" s="30"/>
      <c r="H46" s="20"/>
      <c r="I46" s="205"/>
    </row>
    <row r="47" spans="5:9" s="9" customFormat="1" ht="1.5" customHeight="1">
      <c r="E47" s="24"/>
      <c r="F47" s="25"/>
      <c r="G47" s="24"/>
      <c r="H47" s="25"/>
      <c r="I47" s="206"/>
    </row>
    <row r="48" spans="1:9" ht="12.75" customHeight="1">
      <c r="A48" s="277" t="s">
        <v>168</v>
      </c>
      <c r="B48" s="19"/>
      <c r="C48" s="278" t="str">
        <f>"Ensure that the Closing Retained profits figure agree to the Balance Sheet for "&amp;'Income Statements'!AQ246</f>
        <v>Ensure that the Closing Retained profits figure agree to the Balance Sheet for Business Activity E</v>
      </c>
      <c r="D48" s="19"/>
      <c r="E48" s="29"/>
      <c r="F48" s="20"/>
      <c r="G48" s="29"/>
      <c r="H48" s="20"/>
      <c r="I48" s="202"/>
    </row>
    <row r="49" spans="1:9" ht="12.75">
      <c r="A49" s="277"/>
      <c r="B49" s="19"/>
      <c r="C49" s="278"/>
      <c r="D49" s="19"/>
      <c r="E49" s="27" t="str">
        <f>IF('Income Statements'!AQ292='Balance Sheets'!AI272,"O/K","ERROR")</f>
        <v>O/K</v>
      </c>
      <c r="F49" s="20"/>
      <c r="G49" s="27">
        <v>2007</v>
      </c>
      <c r="H49" s="20"/>
      <c r="I49" s="203">
        <f>IF('Income Statements'!AQ292='Balance Sheets'!AI272,"",'Income Statements'!AQ292-'Balance Sheets'!AI272)</f>
      </c>
    </row>
    <row r="50" spans="1:9" ht="12.75">
      <c r="A50" s="277"/>
      <c r="B50" s="19"/>
      <c r="C50" s="278"/>
      <c r="D50" s="19"/>
      <c r="E50" s="27" t="str">
        <f>IF('Income Statements'!AX292='Balance Sheets'!AR272,"O/K","ERROR")</f>
        <v>O/K</v>
      </c>
      <c r="F50" s="20"/>
      <c r="G50" s="27">
        <v>2006</v>
      </c>
      <c r="H50" s="20"/>
      <c r="I50" s="203">
        <f>IF('Income Statements'!AX292='Balance Sheets'!AR272,"",'Income Statements'!AX292-'Balance Sheets'!AR272)</f>
      </c>
    </row>
    <row r="51" spans="1:9" ht="12.75">
      <c r="A51" s="277"/>
      <c r="B51" s="19"/>
      <c r="C51" s="278"/>
      <c r="D51" s="19"/>
      <c r="E51" s="30"/>
      <c r="F51" s="20"/>
      <c r="G51" s="30"/>
      <c r="H51" s="20"/>
      <c r="I51" s="205"/>
    </row>
    <row r="52" spans="3:9" s="9" customFormat="1" ht="1.5" customHeight="1">
      <c r="C52" s="9" t="s">
        <v>166</v>
      </c>
      <c r="E52" s="24"/>
      <c r="F52" s="25"/>
      <c r="G52" s="24"/>
      <c r="H52" s="25"/>
      <c r="I52" s="206"/>
    </row>
    <row r="53" spans="1:9" ht="12.75" customHeight="1">
      <c r="A53" s="277" t="s">
        <v>168</v>
      </c>
      <c r="B53" s="19"/>
      <c r="C53" s="278" t="str">
        <f>"Ensure that the Closing Retained profits figure agree to the Balance Sheet for "&amp;'Income Statements'!BE246</f>
        <v>Ensure that the Closing Retained profits figure agree to the Balance Sheet for Business Activity F</v>
      </c>
      <c r="D53" s="19"/>
      <c r="E53" s="29"/>
      <c r="F53" s="20"/>
      <c r="G53" s="29"/>
      <c r="H53" s="20"/>
      <c r="I53" s="202"/>
    </row>
    <row r="54" spans="1:9" ht="12.75">
      <c r="A54" s="277"/>
      <c r="B54" s="19"/>
      <c r="C54" s="278"/>
      <c r="D54" s="19"/>
      <c r="E54" s="27" t="str">
        <f>IF('Income Statements'!BE292='Balance Sheets'!BA272,"O/K","ERROR")</f>
        <v>O/K</v>
      </c>
      <c r="F54" s="20"/>
      <c r="G54" s="27">
        <v>2007</v>
      </c>
      <c r="H54" s="20"/>
      <c r="I54" s="203">
        <f>IF('Income Statements'!BE292='Balance Sheets'!BA272,"",'Income Statements'!BE292-'Balance Sheets'!BA272)</f>
      </c>
    </row>
    <row r="55" spans="1:9" ht="12.75">
      <c r="A55" s="277"/>
      <c r="B55" s="19"/>
      <c r="C55" s="278"/>
      <c r="D55" s="19"/>
      <c r="E55" s="27" t="str">
        <f>IF('Income Statements'!BL292='Balance Sheets'!BJ272,"O/K","ERROR")</f>
        <v>O/K</v>
      </c>
      <c r="F55" s="20"/>
      <c r="G55" s="27">
        <v>2006</v>
      </c>
      <c r="H55" s="20"/>
      <c r="I55" s="203">
        <f>IF('Income Statements'!BL292='Balance Sheets'!BJ272,"",'Income Statements'!BL292-'Balance Sheets'!BJ272)</f>
      </c>
    </row>
    <row r="56" spans="1:9" ht="12.75">
      <c r="A56" s="277"/>
      <c r="B56" s="19"/>
      <c r="C56" s="278"/>
      <c r="D56" s="19"/>
      <c r="E56" s="28"/>
      <c r="F56" s="20"/>
      <c r="G56" s="30"/>
      <c r="H56" s="20"/>
      <c r="I56" s="205"/>
    </row>
    <row r="57" spans="5:9" s="9" customFormat="1" ht="1.5" customHeight="1">
      <c r="E57" s="24"/>
      <c r="F57" s="25"/>
      <c r="G57" s="24"/>
      <c r="H57" s="25"/>
      <c r="I57" s="206"/>
    </row>
    <row r="58" spans="1:9" ht="12.75">
      <c r="A58" s="277" t="s">
        <v>169</v>
      </c>
      <c r="B58" s="19"/>
      <c r="C58" s="278" t="s">
        <v>170</v>
      </c>
      <c r="D58" s="19"/>
      <c r="E58" s="26"/>
      <c r="F58" s="20"/>
      <c r="G58" s="29"/>
      <c r="H58" s="20"/>
      <c r="I58" s="202"/>
    </row>
    <row r="59" spans="1:9" ht="12.75">
      <c r="A59" s="277"/>
      <c r="B59" s="19"/>
      <c r="C59" s="278"/>
      <c r="D59" s="19"/>
      <c r="E59" s="27" t="str">
        <f>IF('Balance Sheets'!AW46='Balance Sheets'!AW53,"O/K","ERROR")</f>
        <v>O/K</v>
      </c>
      <c r="F59" s="20"/>
      <c r="G59" s="27">
        <v>2007</v>
      </c>
      <c r="H59" s="20"/>
      <c r="I59" s="203">
        <f>IF('Balance Sheets'!AW46='Balance Sheets'!AW53,"",'Balance Sheets'!AW46-'Balance Sheets'!AW53)</f>
      </c>
    </row>
    <row r="60" spans="1:9" ht="12.75">
      <c r="A60" s="277"/>
      <c r="B60" s="19"/>
      <c r="C60" s="278"/>
      <c r="D60" s="19"/>
      <c r="E60" s="27" t="str">
        <f>IF('Balance Sheets'!BH46='Balance Sheets'!BH53,"O/K","ERROR")</f>
        <v>O/K</v>
      </c>
      <c r="F60" s="20"/>
      <c r="G60" s="27">
        <v>2006</v>
      </c>
      <c r="H60" s="20"/>
      <c r="I60" s="203">
        <f>IF('Balance Sheets'!BH46='Balance Sheets'!BH53,"",'Balance Sheets'!BH46-'Balance Sheets'!BH53)</f>
      </c>
    </row>
    <row r="61" spans="1:9" ht="12.75">
      <c r="A61" s="277"/>
      <c r="B61" s="19"/>
      <c r="C61" s="278"/>
      <c r="D61" s="19"/>
      <c r="E61" s="28"/>
      <c r="F61" s="20"/>
      <c r="G61" s="30"/>
      <c r="H61" s="20"/>
      <c r="I61" s="205"/>
    </row>
    <row r="62" spans="5:9" s="9" customFormat="1" ht="1.5" customHeight="1">
      <c r="E62" s="24"/>
      <c r="F62" s="25"/>
      <c r="G62" s="24"/>
      <c r="H62" s="25"/>
      <c r="I62" s="206"/>
    </row>
    <row r="63" spans="1:9" ht="12.75" customHeight="1">
      <c r="A63" s="277" t="s">
        <v>169</v>
      </c>
      <c r="B63" s="19"/>
      <c r="C63" s="278" t="s">
        <v>171</v>
      </c>
      <c r="D63" s="19"/>
      <c r="E63" s="26"/>
      <c r="F63" s="20"/>
      <c r="G63" s="29"/>
      <c r="H63" s="20"/>
      <c r="I63" s="202"/>
    </row>
    <row r="64" spans="1:9" ht="12.75">
      <c r="A64" s="277"/>
      <c r="B64" s="19"/>
      <c r="C64" s="278"/>
      <c r="D64" s="19"/>
      <c r="E64" s="27" t="str">
        <f>IF('Balance Sheets'!AW107='Balance Sheets'!AW100,"O/K","ERROR")</f>
        <v>O/K</v>
      </c>
      <c r="F64" s="20"/>
      <c r="G64" s="27">
        <v>2007</v>
      </c>
      <c r="H64" s="20"/>
      <c r="I64" s="203">
        <f>IF('Balance Sheets'!AW107='Balance Sheets'!AW100,"",'Balance Sheets'!AW107-'Balance Sheets'!AW100)</f>
      </c>
    </row>
    <row r="65" spans="1:9" ht="12.75">
      <c r="A65" s="277"/>
      <c r="B65" s="19"/>
      <c r="C65" s="278"/>
      <c r="D65" s="19"/>
      <c r="E65" s="27" t="str">
        <f>IF('Balance Sheets'!BH107='Balance Sheets'!BH100,"O/K","ERROR")</f>
        <v>O/K</v>
      </c>
      <c r="F65" s="20"/>
      <c r="G65" s="27">
        <v>2006</v>
      </c>
      <c r="H65" s="20"/>
      <c r="I65" s="203">
        <f>IF('Balance Sheets'!BH107='Balance Sheets'!BH100,"",'Balance Sheets'!BH107-'Balance Sheets'!BH100)</f>
      </c>
    </row>
    <row r="66" spans="1:9" ht="12.75">
      <c r="A66" s="277"/>
      <c r="B66" s="19"/>
      <c r="C66" s="278"/>
      <c r="D66" s="19"/>
      <c r="E66" s="28"/>
      <c r="F66" s="20"/>
      <c r="G66" s="30"/>
      <c r="H66" s="20"/>
      <c r="I66" s="205"/>
    </row>
    <row r="67" spans="5:9" s="9" customFormat="1" ht="1.5" customHeight="1">
      <c r="E67" s="24"/>
      <c r="F67" s="25"/>
      <c r="G67" s="24"/>
      <c r="H67" s="25"/>
      <c r="I67" s="206"/>
    </row>
    <row r="68" spans="1:9" ht="12.75">
      <c r="A68" s="277" t="s">
        <v>169</v>
      </c>
      <c r="B68" s="19"/>
      <c r="C68" s="278" t="str">
        <f>"Ensure Net Assets equals Equity for "&amp;'Balance Sheets'!AI115</f>
        <v>Ensure Net Assets equals Equity for Business Activity A</v>
      </c>
      <c r="D68" s="19"/>
      <c r="E68" s="26"/>
      <c r="F68" s="20"/>
      <c r="G68" s="29"/>
      <c r="H68" s="20"/>
      <c r="I68" s="202"/>
    </row>
    <row r="69" spans="1:9" ht="12.75">
      <c r="A69" s="277"/>
      <c r="B69" s="19"/>
      <c r="C69" s="278"/>
      <c r="D69" s="19"/>
      <c r="E69" s="27" t="str">
        <f>IF('Balance Sheets'!AI164='Balance Sheets'!AI157,"O/K","ERROR")</f>
        <v>O/K</v>
      </c>
      <c r="F69" s="20"/>
      <c r="G69" s="27">
        <v>2007</v>
      </c>
      <c r="H69" s="20"/>
      <c r="I69" s="203">
        <f>IF('Balance Sheets'!AI164='Balance Sheets'!AI157,"",'Balance Sheets'!AI164-'Balance Sheets'!AI157)</f>
      </c>
    </row>
    <row r="70" spans="1:9" ht="12.75">
      <c r="A70" s="277"/>
      <c r="B70" s="19"/>
      <c r="C70" s="278"/>
      <c r="D70" s="19"/>
      <c r="E70" s="27" t="str">
        <f>IF('Balance Sheets'!AR164='Balance Sheets'!AR157,"O/K","ERROR")</f>
        <v>O/K</v>
      </c>
      <c r="F70" s="20"/>
      <c r="G70" s="27">
        <v>2006</v>
      </c>
      <c r="H70" s="20"/>
      <c r="I70" s="203">
        <f>IF('Balance Sheets'!AR164='Balance Sheets'!AR157,"",'Balance Sheets'!AR164-'Balance Sheets'!AR157)</f>
      </c>
    </row>
    <row r="71" spans="1:9" ht="12.75">
      <c r="A71" s="277"/>
      <c r="B71" s="19"/>
      <c r="C71" s="278"/>
      <c r="D71" s="19"/>
      <c r="E71" s="28"/>
      <c r="F71" s="20"/>
      <c r="G71" s="30"/>
      <c r="H71" s="20"/>
      <c r="I71" s="205"/>
    </row>
    <row r="72" spans="5:9" s="9" customFormat="1" ht="1.5" customHeight="1">
      <c r="E72" s="24"/>
      <c r="F72" s="25"/>
      <c r="G72" s="24"/>
      <c r="H72" s="25"/>
      <c r="I72" s="206"/>
    </row>
    <row r="73" spans="1:9" ht="12.75" customHeight="1">
      <c r="A73" s="277" t="s">
        <v>169</v>
      </c>
      <c r="B73" s="19"/>
      <c r="C73" s="278" t="str">
        <f>"Ensure Net Assets equals Equity for "&amp;'Balance Sheets'!BA115</f>
        <v>Ensure Net Assets equals Equity for Business Activity B</v>
      </c>
      <c r="D73" s="19"/>
      <c r="E73" s="26"/>
      <c r="F73" s="20"/>
      <c r="G73" s="29"/>
      <c r="H73" s="20"/>
      <c r="I73" s="202"/>
    </row>
    <row r="74" spans="1:9" ht="12.75">
      <c r="A74" s="277"/>
      <c r="B74" s="19"/>
      <c r="C74" s="278"/>
      <c r="D74" s="19"/>
      <c r="E74" s="27" t="str">
        <f>IF('Balance Sheets'!BA164='Balance Sheets'!BA157,"O/K","ERROR")</f>
        <v>O/K</v>
      </c>
      <c r="F74" s="20"/>
      <c r="G74" s="27">
        <v>2007</v>
      </c>
      <c r="H74" s="20"/>
      <c r="I74" s="203">
        <f>IF('Balance Sheets'!BA164='Balance Sheets'!BA157,"",'Balance Sheets'!BA164-'Balance Sheets'!BA157)</f>
      </c>
    </row>
    <row r="75" spans="1:9" ht="12.75">
      <c r="A75" s="277"/>
      <c r="B75" s="19"/>
      <c r="C75" s="278"/>
      <c r="D75" s="19"/>
      <c r="E75" s="27" t="str">
        <f>IF('Balance Sheets'!BJ164='Balance Sheets'!BJ157,"O/K","ERROR")</f>
        <v>O/K</v>
      </c>
      <c r="F75" s="20"/>
      <c r="G75" s="27">
        <v>2006</v>
      </c>
      <c r="H75" s="20"/>
      <c r="I75" s="203">
        <f>IF('Balance Sheets'!BJ164='Balance Sheets'!BJ157,"",'Balance Sheets'!BJ164-'Balance Sheets'!BJ157)</f>
      </c>
    </row>
    <row r="76" spans="1:9" ht="12.75">
      <c r="A76" s="277"/>
      <c r="B76" s="19"/>
      <c r="C76" s="278"/>
      <c r="D76" s="19"/>
      <c r="E76" s="28"/>
      <c r="F76" s="20"/>
      <c r="G76" s="30"/>
      <c r="H76" s="20"/>
      <c r="I76" s="205"/>
    </row>
    <row r="77" spans="5:9" s="9" customFormat="1" ht="1.5" customHeight="1">
      <c r="E77" s="24"/>
      <c r="F77" s="25"/>
      <c r="G77" s="24"/>
      <c r="H77" s="25"/>
      <c r="I77" s="206"/>
    </row>
    <row r="78" spans="1:9" ht="12.75">
      <c r="A78" s="277" t="s">
        <v>169</v>
      </c>
      <c r="B78" s="19"/>
      <c r="C78" s="278" t="str">
        <f>"Ensure Net Assets equals Equity for "&amp;'Balance Sheets'!AI171</f>
        <v>Ensure Net Assets equals Equity for Business Activity C</v>
      </c>
      <c r="D78" s="19"/>
      <c r="E78" s="26"/>
      <c r="F78" s="20"/>
      <c r="G78" s="29"/>
      <c r="H78" s="20"/>
      <c r="I78" s="202"/>
    </row>
    <row r="79" spans="1:9" ht="12.75">
      <c r="A79" s="277"/>
      <c r="B79" s="19"/>
      <c r="C79" s="278"/>
      <c r="D79" s="19"/>
      <c r="E79" s="27" t="str">
        <f>IF('Balance Sheets'!AI220='Balance Sheets'!AI213,"O/K","ERROR")</f>
        <v>O/K</v>
      </c>
      <c r="F79" s="20"/>
      <c r="G79" s="27">
        <v>2007</v>
      </c>
      <c r="H79" s="20"/>
      <c r="I79" s="203">
        <f>IF('Balance Sheets'!AI220='Balance Sheets'!AI213,"",'Balance Sheets'!AI220-'Balance Sheets'!AI213)</f>
      </c>
    </row>
    <row r="80" spans="1:9" ht="12.75">
      <c r="A80" s="277"/>
      <c r="B80" s="19"/>
      <c r="C80" s="278"/>
      <c r="D80" s="19"/>
      <c r="E80" s="27" t="str">
        <f>IF('Balance Sheets'!AR220='Balance Sheets'!AR213,"O/K","ERROR")</f>
        <v>O/K</v>
      </c>
      <c r="F80" s="20"/>
      <c r="G80" s="27">
        <v>2006</v>
      </c>
      <c r="H80" s="20"/>
      <c r="I80" s="203">
        <f>IF('Balance Sheets'!AR220='Balance Sheets'!AR213,"",'Balance Sheets'!AR220-'Balance Sheets'!AR213)</f>
      </c>
    </row>
    <row r="81" spans="1:9" ht="12.75">
      <c r="A81" s="277"/>
      <c r="B81" s="19"/>
      <c r="C81" s="278"/>
      <c r="D81" s="19"/>
      <c r="E81" s="28"/>
      <c r="F81" s="20"/>
      <c r="G81" s="30"/>
      <c r="H81" s="20"/>
      <c r="I81" s="205"/>
    </row>
    <row r="82" spans="5:9" s="9" customFormat="1" ht="1.5" customHeight="1">
      <c r="E82" s="24"/>
      <c r="F82" s="25"/>
      <c r="G82" s="24"/>
      <c r="H82" s="25"/>
      <c r="I82" s="206"/>
    </row>
    <row r="83" spans="1:9" ht="12.75" customHeight="1">
      <c r="A83" s="277" t="s">
        <v>169</v>
      </c>
      <c r="B83" s="19"/>
      <c r="C83" s="278" t="str">
        <f>"Ensure Net Assets equals Equity for "&amp;'Balance Sheets'!BA171</f>
        <v>Ensure Net Assets equals Equity for Business Activity D</v>
      </c>
      <c r="D83" s="19"/>
      <c r="E83" s="26"/>
      <c r="F83" s="20"/>
      <c r="G83" s="29"/>
      <c r="H83" s="20"/>
      <c r="I83" s="202"/>
    </row>
    <row r="84" spans="1:9" ht="12.75">
      <c r="A84" s="277"/>
      <c r="B84" s="19"/>
      <c r="C84" s="278"/>
      <c r="D84" s="19"/>
      <c r="E84" s="27" t="str">
        <f>IF('Balance Sheets'!BA220='Balance Sheets'!BA213,"O/K","ERROR")</f>
        <v>O/K</v>
      </c>
      <c r="F84" s="20"/>
      <c r="G84" s="27">
        <v>2007</v>
      </c>
      <c r="H84" s="20"/>
      <c r="I84" s="203">
        <f>IF('Balance Sheets'!BA220='Balance Sheets'!BA213,"",'Balance Sheets'!BA220-'Balance Sheets'!BA213)</f>
      </c>
    </row>
    <row r="85" spans="1:9" ht="12.75">
      <c r="A85" s="277"/>
      <c r="B85" s="19"/>
      <c r="C85" s="278"/>
      <c r="D85" s="19"/>
      <c r="E85" s="27" t="str">
        <f>IF('Balance Sheets'!BJ220='Balance Sheets'!BJ213,"O/K","ERROR")</f>
        <v>O/K</v>
      </c>
      <c r="F85" s="20"/>
      <c r="G85" s="27">
        <v>2006</v>
      </c>
      <c r="H85" s="20"/>
      <c r="I85" s="203">
        <f>IF('Balance Sheets'!BJ220='Balance Sheets'!BJ213,"",'Balance Sheets'!BJ220-'Balance Sheets'!BJ213)</f>
      </c>
    </row>
    <row r="86" spans="1:9" ht="12.75">
      <c r="A86" s="277"/>
      <c r="B86" s="19"/>
      <c r="C86" s="278"/>
      <c r="D86" s="19"/>
      <c r="E86" s="28"/>
      <c r="F86" s="20"/>
      <c r="G86" s="30"/>
      <c r="H86" s="20"/>
      <c r="I86" s="205"/>
    </row>
    <row r="87" spans="5:9" s="9" customFormat="1" ht="1.5" customHeight="1">
      <c r="E87" s="24"/>
      <c r="F87" s="25"/>
      <c r="G87" s="24"/>
      <c r="H87" s="25"/>
      <c r="I87" s="206"/>
    </row>
    <row r="88" spans="1:9" ht="12.75">
      <c r="A88" s="277" t="s">
        <v>169</v>
      </c>
      <c r="B88" s="19"/>
      <c r="C88" s="278" t="str">
        <f>"Ensure Net Assets equals Equity for "&amp;'Balance Sheets'!AI227</f>
        <v>Ensure Net Assets equals Equity for Business Activity E</v>
      </c>
      <c r="D88" s="19"/>
      <c r="E88" s="26"/>
      <c r="F88" s="20"/>
      <c r="G88" s="29"/>
      <c r="H88" s="20"/>
      <c r="I88" s="202"/>
    </row>
    <row r="89" spans="1:9" ht="12.75">
      <c r="A89" s="277"/>
      <c r="B89" s="19"/>
      <c r="C89" s="278"/>
      <c r="D89" s="19"/>
      <c r="E89" s="27" t="str">
        <f>IF('Balance Sheets'!AI276='Balance Sheets'!AI269,"O/K","ERROR")</f>
        <v>O/K</v>
      </c>
      <c r="F89" s="20"/>
      <c r="G89" s="27">
        <v>2007</v>
      </c>
      <c r="H89" s="20"/>
      <c r="I89" s="203">
        <f>IF('Balance Sheets'!AI276='Balance Sheets'!AI269,"",'Balance Sheets'!AI276-'Balance Sheets'!AI269)</f>
      </c>
    </row>
    <row r="90" spans="1:9" ht="12.75">
      <c r="A90" s="277"/>
      <c r="B90" s="19"/>
      <c r="C90" s="278"/>
      <c r="D90" s="19"/>
      <c r="E90" s="27" t="str">
        <f>IF('Balance Sheets'!AR276='Balance Sheets'!AR269,"O/K","ERROR")</f>
        <v>O/K</v>
      </c>
      <c r="F90" s="20"/>
      <c r="G90" s="27">
        <v>2006</v>
      </c>
      <c r="H90" s="20"/>
      <c r="I90" s="203">
        <f>IF('Balance Sheets'!AR276='Balance Sheets'!AR269,"",'Balance Sheets'!AR276-'Balance Sheets'!AR269)</f>
      </c>
    </row>
    <row r="91" spans="1:9" ht="12.75">
      <c r="A91" s="277"/>
      <c r="B91" s="19"/>
      <c r="C91" s="278"/>
      <c r="D91" s="19"/>
      <c r="E91" s="28"/>
      <c r="F91" s="20"/>
      <c r="G91" s="30"/>
      <c r="H91" s="20"/>
      <c r="I91" s="205"/>
    </row>
    <row r="92" spans="5:9" s="9" customFormat="1" ht="1.5" customHeight="1">
      <c r="E92" s="24"/>
      <c r="F92" s="25"/>
      <c r="G92" s="24"/>
      <c r="H92" s="25"/>
      <c r="I92" s="206"/>
    </row>
    <row r="93" spans="1:9" ht="12.75" customHeight="1">
      <c r="A93" s="277" t="s">
        <v>169</v>
      </c>
      <c r="B93" s="19"/>
      <c r="C93" s="278" t="str">
        <f>"Ensure Net Assets equals Equity for "&amp;'Balance Sheets'!BA227</f>
        <v>Ensure Net Assets equals Equity for Business Activity F</v>
      </c>
      <c r="D93" s="19"/>
      <c r="E93" s="26"/>
      <c r="F93" s="20"/>
      <c r="G93" s="29"/>
      <c r="H93" s="20"/>
      <c r="I93" s="202"/>
    </row>
    <row r="94" spans="1:9" ht="12.75">
      <c r="A94" s="277"/>
      <c r="B94" s="19"/>
      <c r="C94" s="278"/>
      <c r="D94" s="19"/>
      <c r="E94" s="27" t="str">
        <f>IF('Balance Sheets'!BA276='Balance Sheets'!BA269,"O/K","ERROR")</f>
        <v>O/K</v>
      </c>
      <c r="F94" s="20"/>
      <c r="G94" s="27">
        <v>2007</v>
      </c>
      <c r="H94" s="20"/>
      <c r="I94" s="203">
        <f>IF('Balance Sheets'!BA276='Balance Sheets'!BA269,"",'Balance Sheets'!BA276-'Balance Sheets'!BA269)</f>
      </c>
    </row>
    <row r="95" spans="1:9" ht="12.75">
      <c r="A95" s="277"/>
      <c r="B95" s="19"/>
      <c r="C95" s="278"/>
      <c r="D95" s="19"/>
      <c r="E95" s="27" t="str">
        <f>IF('Balance Sheets'!BJ276='Balance Sheets'!BJ269,"O/K","ERROR")</f>
        <v>O/K</v>
      </c>
      <c r="F95" s="20"/>
      <c r="G95" s="27">
        <v>2006</v>
      </c>
      <c r="H95" s="20"/>
      <c r="I95" s="203">
        <f>IF('Balance Sheets'!BJ276='Balance Sheets'!BJ269,"",'Balance Sheets'!BJ276-'Balance Sheets'!BJ269)</f>
      </c>
    </row>
    <row r="96" spans="1:9" ht="12.75">
      <c r="A96" s="277"/>
      <c r="B96" s="19"/>
      <c r="C96" s="278"/>
      <c r="D96" s="19"/>
      <c r="E96" s="30"/>
      <c r="F96" s="20"/>
      <c r="G96" s="30"/>
      <c r="H96" s="20"/>
      <c r="I96" s="205"/>
    </row>
    <row r="97" spans="5:9" s="9" customFormat="1" ht="1.5" customHeight="1">
      <c r="E97" s="24"/>
      <c r="F97" s="25"/>
      <c r="G97" s="24"/>
      <c r="H97" s="25"/>
      <c r="I97" s="206"/>
    </row>
    <row r="98" spans="1:9" ht="12.75" customHeight="1">
      <c r="A98" s="277" t="s">
        <v>177</v>
      </c>
      <c r="B98" s="19"/>
      <c r="C98" s="278" t="s">
        <v>178</v>
      </c>
      <c r="D98" s="19"/>
      <c r="E98" s="26"/>
      <c r="F98" s="20"/>
      <c r="G98" s="29"/>
      <c r="H98" s="20"/>
      <c r="I98" s="202"/>
    </row>
    <row r="99" spans="1:9" ht="12.75">
      <c r="A99" s="277"/>
      <c r="B99" s="19"/>
      <c r="C99" s="278"/>
      <c r="D99" s="19"/>
      <c r="E99" s="27" t="str">
        <f>IF('Income Statements'!AR42+'Income Statements'!AR46+'Income Statements'!AR47+'Income Statements'!AR48+'Income Statements'!AR50='[1]Special Schedule 3'!$AW$97,"O/K","ERROR")</f>
        <v>O/K</v>
      </c>
      <c r="F99" s="20"/>
      <c r="G99" s="27">
        <v>2007</v>
      </c>
      <c r="H99" s="20"/>
      <c r="I99" s="203">
        <f>IF('Income Statements'!AR42+'Income Statements'!AR46+'Income Statements'!AR47+'Income Statements'!AR48+'Income Statements'!AR50='[1]Special Schedule 3'!$AW$97,"",'Income Statements'!AR42+'Income Statements'!AR46+'Income Statements'!AR47+'Income Statements'!AR48+'Income Statements'!AR50-'[1]Special Schedule 3'!$AW$97)</f>
      </c>
    </row>
    <row r="100" spans="1:9" ht="12.75">
      <c r="A100" s="277"/>
      <c r="B100" s="19"/>
      <c r="C100" s="278"/>
      <c r="D100" s="19"/>
      <c r="E100" s="27" t="str">
        <f>IF('Income Statements'!BA42+'Income Statements'!BA46+'Income Statements'!BA47+'Income Statements'!BA48+'Income Statements'!BA50='[1]Special Schedule 3'!$BH$97,"O/K","ERROR")</f>
        <v>O/K</v>
      </c>
      <c r="F100" s="20"/>
      <c r="G100" s="27">
        <v>2006</v>
      </c>
      <c r="H100" s="20"/>
      <c r="I100" s="203">
        <f>IF('Income Statements'!BA42+'Income Statements'!BA46+'Income Statements'!BA47+'Income Statements'!BA48+'Income Statements'!BA50='[1]Special Schedule 3'!$BH$97,"",'Income Statements'!BA42+'Income Statements'!BA46+'Income Statements'!BA47+'Income Statements'!BA48+'Income Statements'!BA50-'[1]Special Schedule 3'!$BH$97)</f>
      </c>
    </row>
    <row r="101" spans="1:9" ht="12.75">
      <c r="A101" s="277"/>
      <c r="B101" s="19"/>
      <c r="C101" s="278"/>
      <c r="D101" s="19"/>
      <c r="E101" s="30"/>
      <c r="F101" s="20"/>
      <c r="G101" s="30"/>
      <c r="H101" s="20"/>
      <c r="I101" s="205"/>
    </row>
    <row r="102" spans="5:9" s="9" customFormat="1" ht="1.5" customHeight="1">
      <c r="E102" s="24"/>
      <c r="F102" s="25"/>
      <c r="G102" s="24"/>
      <c r="H102" s="25"/>
      <c r="I102" s="206"/>
    </row>
    <row r="103" spans="1:9" ht="12.75" customHeight="1">
      <c r="A103" s="277" t="s">
        <v>177</v>
      </c>
      <c r="B103" s="19"/>
      <c r="C103" s="278" t="s">
        <v>179</v>
      </c>
      <c r="D103" s="19"/>
      <c r="E103" s="26"/>
      <c r="F103" s="20"/>
      <c r="G103" s="29"/>
      <c r="H103" s="20"/>
      <c r="I103" s="202"/>
    </row>
    <row r="104" spans="1:9" ht="12.75">
      <c r="A104" s="277"/>
      <c r="B104" s="19"/>
      <c r="C104" s="278"/>
      <c r="D104" s="19"/>
      <c r="E104" s="27" t="str">
        <f>IF('Income Statements'!AR103+'Income Statements'!AR107+'Income Statements'!AR108+'Income Statements'!AR109+'Income Statements'!AR111='[1]Special Schedule 5'!$AW$95,"O/K","ERROR")</f>
        <v>O/K</v>
      </c>
      <c r="F104" s="20"/>
      <c r="G104" s="27">
        <v>2007</v>
      </c>
      <c r="H104" s="20"/>
      <c r="I104" s="203">
        <f>IF('Income Statements'!AR103+'Income Statements'!AR107+'Income Statements'!AR108+'Income Statements'!AR109+'Income Statements'!AR111='[1]Special Schedule 5'!$AW$95,"",'Income Statements'!AR103+'Income Statements'!AR107+'Income Statements'!AR108+'Income Statements'!AR109+'Income Statements'!AR111-'[1]Special Schedule 5'!$AW$95)</f>
      </c>
    </row>
    <row r="105" spans="1:9" ht="12.75">
      <c r="A105" s="277"/>
      <c r="B105" s="19"/>
      <c r="C105" s="278"/>
      <c r="D105" s="19"/>
      <c r="E105" s="27" t="str">
        <f>IF('Income Statements'!BA103+'Income Statements'!BA107+'Income Statements'!BA108+'Income Statements'!BA109+'Income Statements'!BA111='[1]Special Schedule 5'!$BH$95,"O/K","ERROR")</f>
        <v>O/K</v>
      </c>
      <c r="F105" s="20"/>
      <c r="G105" s="27">
        <v>2006</v>
      </c>
      <c r="H105" s="20"/>
      <c r="I105" s="203">
        <f>IF('Income Statements'!BA103+'Income Statements'!BA107+'Income Statements'!BA108+'Income Statements'!BA109+'Income Statements'!BA111='[1]Special Schedule 5'!$BH$95,"",'Income Statements'!BA103+'Income Statements'!BA107+'Income Statements'!BA108+'Income Statements'!BA109+'Income Statements'!BA111-'[1]Special Schedule 5'!$BH$95)</f>
      </c>
    </row>
    <row r="106" spans="1:9" ht="12.75">
      <c r="A106" s="277"/>
      <c r="B106" s="19"/>
      <c r="C106" s="278"/>
      <c r="D106" s="19"/>
      <c r="E106" s="30"/>
      <c r="F106" s="20"/>
      <c r="G106" s="30"/>
      <c r="H106" s="20"/>
      <c r="I106" s="205"/>
    </row>
    <row r="107" spans="5:9" s="9" customFormat="1" ht="1.5" customHeight="1">
      <c r="E107" s="24"/>
      <c r="F107" s="25"/>
      <c r="G107" s="24"/>
      <c r="H107" s="25"/>
      <c r="I107" s="206"/>
    </row>
    <row r="108" spans="1:9" ht="12.75" customHeight="1">
      <c r="A108" s="277" t="s">
        <v>169</v>
      </c>
      <c r="B108" s="19"/>
      <c r="C108" s="278" t="s">
        <v>181</v>
      </c>
      <c r="D108" s="19"/>
      <c r="E108" s="26"/>
      <c r="F108" s="20"/>
      <c r="G108" s="29"/>
      <c r="H108" s="20"/>
      <c r="I108" s="202"/>
    </row>
    <row r="109" spans="1:9" ht="12.75">
      <c r="A109" s="277"/>
      <c r="B109" s="19"/>
      <c r="C109" s="278"/>
      <c r="D109" s="19"/>
      <c r="E109" s="27"/>
      <c r="F109" s="20"/>
      <c r="G109" s="27"/>
      <c r="H109" s="20"/>
      <c r="I109" s="203"/>
    </row>
    <row r="110" spans="1:9" ht="12.75">
      <c r="A110" s="277"/>
      <c r="B110" s="19"/>
      <c r="C110" s="278"/>
      <c r="D110" s="19"/>
      <c r="E110" s="27" t="str">
        <f>IF('Balance Sheets'!AW31='[1]Special Schedule 4'!$BH$33,"O/K","ERROR")</f>
        <v>O/K</v>
      </c>
      <c r="F110" s="20"/>
      <c r="G110" s="40" t="s">
        <v>334</v>
      </c>
      <c r="H110" s="20"/>
      <c r="I110" s="203">
        <f>IF('Balance Sheets'!AW31='[1]Special Schedule 4'!$BH$33,"",'Balance Sheets'!AW31-'[1]Special Schedule 4'!$BH$33)</f>
      </c>
    </row>
    <row r="111" spans="1:9" ht="12.75">
      <c r="A111" s="277"/>
      <c r="B111" s="19"/>
      <c r="C111" s="278"/>
      <c r="D111" s="19"/>
      <c r="E111" s="27" t="str">
        <f>IF('Balance Sheets'!AW45='[1]Special Schedule 4'!$BH$48,"O/K","ERROR")</f>
        <v>O/K</v>
      </c>
      <c r="F111" s="20"/>
      <c r="G111" s="40" t="s">
        <v>335</v>
      </c>
      <c r="H111" s="20"/>
      <c r="I111" s="203">
        <f>IF('Balance Sheets'!AW45='[1]Special Schedule 4'!$BH$48,"",'Balance Sheets'!AW45-'[1]Special Schedule 4'!$BH$48)</f>
      </c>
    </row>
    <row r="112" spans="1:9" ht="12.75">
      <c r="A112" s="277"/>
      <c r="B112" s="19"/>
      <c r="C112" s="278"/>
      <c r="D112" s="19"/>
      <c r="E112" s="27" t="str">
        <f>IF('Balance Sheets'!AW53='[1]Special Schedule 4'!$BH$55,"O/K","ERROR")</f>
        <v>O/K</v>
      </c>
      <c r="F112" s="20"/>
      <c r="G112" s="40" t="s">
        <v>336</v>
      </c>
      <c r="H112" s="20"/>
      <c r="I112" s="203">
        <f>IF('Balance Sheets'!AW53='[1]Special Schedule 4'!$BH$55,"",'Balance Sheets'!AW53-'[1]Special Schedule 4'!$BH$55)</f>
      </c>
    </row>
    <row r="113" spans="1:9" ht="12.75">
      <c r="A113" s="277"/>
      <c r="B113" s="19"/>
      <c r="C113" s="278"/>
      <c r="D113" s="19"/>
      <c r="E113" s="30"/>
      <c r="F113" s="20"/>
      <c r="G113" s="30"/>
      <c r="H113" s="20"/>
      <c r="I113" s="205"/>
    </row>
    <row r="114" spans="5:9" s="9" customFormat="1" ht="1.5" customHeight="1">
      <c r="E114" s="24"/>
      <c r="F114" s="25"/>
      <c r="G114" s="24"/>
      <c r="H114" s="25"/>
      <c r="I114" s="206"/>
    </row>
    <row r="115" spans="1:9" ht="12.75" customHeight="1">
      <c r="A115" s="277" t="s">
        <v>169</v>
      </c>
      <c r="B115" s="19"/>
      <c r="C115" s="278" t="s">
        <v>180</v>
      </c>
      <c r="D115" s="19"/>
      <c r="E115" s="26"/>
      <c r="F115" s="20"/>
      <c r="G115" s="29"/>
      <c r="H115" s="20"/>
      <c r="I115" s="202"/>
    </row>
    <row r="116" spans="1:9" ht="12.75" customHeight="1">
      <c r="A116" s="277"/>
      <c r="B116" s="19"/>
      <c r="C116" s="278"/>
      <c r="D116" s="19"/>
      <c r="E116" s="27" t="str">
        <f>IF('Balance Sheets'!AW85='[1]Special Schedule 6'!$BH$33,"O/K","ERROR")</f>
        <v>O/K</v>
      </c>
      <c r="F116" s="20"/>
      <c r="G116" s="40" t="s">
        <v>334</v>
      </c>
      <c r="H116" s="20"/>
      <c r="I116" s="203">
        <f>IF('Balance Sheets'!AW85='[1]Special Schedule 6'!$BH$33,"",'Balance Sheets'!AW85-'[1]Special Schedule 6'!$BH$33)</f>
      </c>
    </row>
    <row r="117" spans="1:9" ht="12.75" customHeight="1">
      <c r="A117" s="277"/>
      <c r="B117" s="19"/>
      <c r="C117" s="278"/>
      <c r="D117" s="19"/>
      <c r="E117" s="27" t="str">
        <f>IF('Balance Sheets'!AW99='[1]Special Schedule 6'!$BH$48,"O/K","ERROR")</f>
        <v>O/K</v>
      </c>
      <c r="F117" s="20"/>
      <c r="G117" s="40" t="s">
        <v>335</v>
      </c>
      <c r="H117" s="20"/>
      <c r="I117" s="203">
        <f>IF('Balance Sheets'!AW99='[1]Special Schedule 6'!$BH$48,"",'Balance Sheets'!AW99-'[1]Special Schedule 6'!$BH$48)</f>
      </c>
    </row>
    <row r="118" spans="1:9" ht="12.75">
      <c r="A118" s="277"/>
      <c r="B118" s="19"/>
      <c r="C118" s="278"/>
      <c r="D118" s="19"/>
      <c r="E118" s="27" t="str">
        <f>IF('Balance Sheets'!AW107='[1]Special Schedule 6'!$BH$55,"O/K","ERROR")</f>
        <v>O/K</v>
      </c>
      <c r="F118" s="20"/>
      <c r="G118" s="40" t="s">
        <v>336</v>
      </c>
      <c r="H118" s="20"/>
      <c r="I118" s="203">
        <f>IF('Balance Sheets'!AW107='[1]Special Schedule 6'!$BH$55,"",'Balance Sheets'!AW107-'[1]Special Schedule 6'!$BH$55)</f>
      </c>
    </row>
    <row r="119" spans="1:9" ht="12.75">
      <c r="A119" s="277"/>
      <c r="B119" s="19"/>
      <c r="C119" s="278"/>
      <c r="D119" s="19"/>
      <c r="E119" s="30"/>
      <c r="F119" s="20"/>
      <c r="G119" s="30"/>
      <c r="H119" s="20"/>
      <c r="I119" s="205"/>
    </row>
    <row r="120" spans="5:9" s="9" customFormat="1" ht="1.5" customHeight="1">
      <c r="E120" s="24"/>
      <c r="F120" s="25"/>
      <c r="G120" s="24"/>
      <c r="H120" s="25"/>
      <c r="I120" s="206"/>
    </row>
    <row r="121" spans="5:9" ht="12.75">
      <c r="E121" s="32"/>
      <c r="F121" s="25"/>
      <c r="G121" s="32"/>
      <c r="H121" s="25"/>
      <c r="I121" s="207"/>
    </row>
    <row r="122" spans="5:9" ht="12.75">
      <c r="E122" s="32"/>
      <c r="F122" s="25"/>
      <c r="G122" s="32"/>
      <c r="H122" s="25"/>
      <c r="I122" s="207"/>
    </row>
    <row r="123" spans="5:9" ht="12.75">
      <c r="E123" s="32"/>
      <c r="F123" s="25"/>
      <c r="G123" s="32"/>
      <c r="H123" s="25"/>
      <c r="I123" s="207"/>
    </row>
    <row r="124" spans="5:9" ht="12.75">
      <c r="E124" s="32"/>
      <c r="F124" s="25"/>
      <c r="G124" s="32"/>
      <c r="H124" s="25"/>
      <c r="I124" s="207"/>
    </row>
    <row r="125" spans="5:9" ht="12.75">
      <c r="E125" s="32"/>
      <c r="F125" s="25"/>
      <c r="G125" s="32"/>
      <c r="H125" s="25"/>
      <c r="I125" s="207"/>
    </row>
    <row r="126" spans="5:9" ht="12.75">
      <c r="E126" s="32"/>
      <c r="F126" s="25"/>
      <c r="G126" s="32"/>
      <c r="H126" s="25"/>
      <c r="I126" s="207"/>
    </row>
    <row r="127" spans="5:9" ht="12.75">
      <c r="E127" s="32"/>
      <c r="F127" s="25"/>
      <c r="G127" s="32"/>
      <c r="H127" s="25"/>
      <c r="I127" s="207"/>
    </row>
    <row r="128" spans="5:9" ht="12.75">
      <c r="E128" s="32"/>
      <c r="F128" s="25"/>
      <c r="G128" s="32"/>
      <c r="H128" s="25"/>
      <c r="I128" s="207"/>
    </row>
    <row r="129" spans="5:9" ht="12.75">
      <c r="E129" s="32"/>
      <c r="F129" s="25"/>
      <c r="G129" s="32"/>
      <c r="H129" s="25"/>
      <c r="I129" s="207"/>
    </row>
    <row r="130" spans="5:9" ht="12.75">
      <c r="E130" s="32"/>
      <c r="F130" s="25"/>
      <c r="G130" s="32"/>
      <c r="H130" s="25"/>
      <c r="I130" s="207"/>
    </row>
    <row r="131" spans="5:9" ht="12.75">
      <c r="E131" s="32"/>
      <c r="F131" s="25"/>
      <c r="G131" s="32"/>
      <c r="H131" s="25"/>
      <c r="I131" s="207"/>
    </row>
    <row r="132" spans="5:9" ht="12.75">
      <c r="E132" s="32"/>
      <c r="F132" s="25"/>
      <c r="G132" s="32"/>
      <c r="H132" s="25"/>
      <c r="I132" s="207"/>
    </row>
    <row r="133" spans="5:9" ht="12.75">
      <c r="E133" s="32"/>
      <c r="F133" s="25"/>
      <c r="G133" s="32"/>
      <c r="H133" s="25"/>
      <c r="I133" s="207"/>
    </row>
    <row r="134" spans="5:9" ht="12.75">
      <c r="E134" s="32"/>
      <c r="F134" s="25"/>
      <c r="G134" s="32"/>
      <c r="H134" s="25"/>
      <c r="I134" s="207"/>
    </row>
    <row r="135" spans="5:9" ht="12.75">
      <c r="E135" s="32"/>
      <c r="F135" s="25"/>
      <c r="G135" s="32"/>
      <c r="H135" s="25"/>
      <c r="I135" s="207"/>
    </row>
    <row r="136" spans="5:9" ht="12.75">
      <c r="E136" s="32"/>
      <c r="F136" s="25"/>
      <c r="G136" s="32"/>
      <c r="H136" s="25"/>
      <c r="I136" s="207"/>
    </row>
    <row r="137" spans="5:9" ht="12.75">
      <c r="E137" s="32"/>
      <c r="F137" s="25"/>
      <c r="G137" s="32"/>
      <c r="H137" s="25"/>
      <c r="I137" s="207"/>
    </row>
    <row r="138" spans="5:9" ht="12.75">
      <c r="E138" s="32"/>
      <c r="F138" s="25"/>
      <c r="G138" s="32"/>
      <c r="H138" s="25"/>
      <c r="I138" s="207"/>
    </row>
    <row r="139" spans="5:9" ht="12.75">
      <c r="E139" s="32"/>
      <c r="F139" s="25"/>
      <c r="G139" s="32"/>
      <c r="H139" s="25"/>
      <c r="I139" s="207"/>
    </row>
    <row r="140" spans="5:9" ht="12.75">
      <c r="E140" s="33"/>
      <c r="F140" s="34"/>
      <c r="G140" s="33"/>
      <c r="H140" s="34"/>
      <c r="I140" s="208"/>
    </row>
    <row r="141" spans="5:9" ht="12.75">
      <c r="E141" s="33"/>
      <c r="F141" s="34"/>
      <c r="G141" s="33"/>
      <c r="H141" s="34"/>
      <c r="I141" s="208"/>
    </row>
    <row r="142" spans="5:9" ht="12.75">
      <c r="E142" s="33"/>
      <c r="F142" s="34"/>
      <c r="G142" s="33"/>
      <c r="H142" s="34"/>
      <c r="I142" s="208"/>
    </row>
    <row r="143" spans="5:9" ht="12.75">
      <c r="E143" s="33"/>
      <c r="F143" s="34"/>
      <c r="G143" s="33"/>
      <c r="H143" s="34"/>
      <c r="I143" s="208"/>
    </row>
    <row r="144" spans="5:9" ht="12.75">
      <c r="E144" s="33"/>
      <c r="F144" s="34"/>
      <c r="G144" s="33"/>
      <c r="H144" s="34"/>
      <c r="I144" s="208"/>
    </row>
    <row r="145" spans="5:9" ht="12.75">
      <c r="E145" s="33"/>
      <c r="F145" s="34"/>
      <c r="G145" s="33"/>
      <c r="H145" s="34"/>
      <c r="I145" s="208"/>
    </row>
    <row r="146" spans="5:9" ht="12.75">
      <c r="E146" s="33"/>
      <c r="F146" s="34"/>
      <c r="G146" s="33"/>
      <c r="H146" s="34"/>
      <c r="I146" s="208"/>
    </row>
    <row r="147" spans="5:9" ht="12.75">
      <c r="E147" s="33"/>
      <c r="F147" s="34"/>
      <c r="G147" s="33"/>
      <c r="H147" s="34"/>
      <c r="I147" s="208"/>
    </row>
    <row r="148" spans="5:9" ht="12.75">
      <c r="E148" s="33"/>
      <c r="F148" s="34"/>
      <c r="G148" s="33"/>
      <c r="H148" s="34"/>
      <c r="I148" s="208"/>
    </row>
    <row r="149" spans="5:9" ht="12.75">
      <c r="E149" s="33"/>
      <c r="F149" s="34"/>
      <c r="G149" s="33"/>
      <c r="H149" s="34"/>
      <c r="I149" s="208"/>
    </row>
    <row r="150" spans="5:9" ht="12.75">
      <c r="E150" s="33"/>
      <c r="F150" s="34"/>
      <c r="G150" s="33"/>
      <c r="H150" s="34"/>
      <c r="I150" s="208"/>
    </row>
    <row r="151" spans="5:9" ht="12.75">
      <c r="E151" s="33"/>
      <c r="F151" s="34"/>
      <c r="G151" s="33"/>
      <c r="H151" s="34"/>
      <c r="I151" s="208"/>
    </row>
    <row r="152" spans="5:9" ht="12.75">
      <c r="E152" s="33"/>
      <c r="F152" s="34"/>
      <c r="G152" s="33"/>
      <c r="H152" s="34"/>
      <c r="I152" s="208"/>
    </row>
    <row r="153" spans="5:9" ht="12.75">
      <c r="E153" s="33"/>
      <c r="F153" s="34"/>
      <c r="G153" s="33"/>
      <c r="H153" s="34"/>
      <c r="I153" s="208"/>
    </row>
    <row r="154" spans="5:9" ht="12.75">
      <c r="E154" s="33"/>
      <c r="F154" s="34"/>
      <c r="G154" s="33"/>
      <c r="H154" s="34"/>
      <c r="I154" s="208"/>
    </row>
    <row r="155" spans="5:9" ht="12.75">
      <c r="E155" s="33"/>
      <c r="F155" s="34"/>
      <c r="G155" s="33"/>
      <c r="H155" s="34"/>
      <c r="I155" s="208"/>
    </row>
    <row r="156" spans="5:9" ht="12.75">
      <c r="E156" s="33"/>
      <c r="F156" s="34"/>
      <c r="G156" s="33"/>
      <c r="H156" s="34"/>
      <c r="I156" s="208"/>
    </row>
    <row r="157" spans="5:9" ht="12.75">
      <c r="E157" s="33"/>
      <c r="F157" s="34"/>
      <c r="G157" s="33"/>
      <c r="H157" s="34"/>
      <c r="I157" s="208"/>
    </row>
    <row r="158" spans="5:9" ht="12.75">
      <c r="E158" s="33"/>
      <c r="F158" s="34"/>
      <c r="G158" s="33"/>
      <c r="H158" s="34"/>
      <c r="I158" s="208"/>
    </row>
    <row r="159" spans="5:9" ht="12.75">
      <c r="E159" s="33"/>
      <c r="F159" s="34"/>
      <c r="G159" s="33"/>
      <c r="H159" s="34"/>
      <c r="I159" s="208"/>
    </row>
    <row r="160" spans="5:9" ht="12.75">
      <c r="E160" s="33"/>
      <c r="F160" s="34"/>
      <c r="G160" s="33"/>
      <c r="H160" s="34"/>
      <c r="I160" s="208"/>
    </row>
    <row r="161" spans="5:9" ht="12.75">
      <c r="E161" s="33"/>
      <c r="F161" s="34"/>
      <c r="G161" s="33"/>
      <c r="H161" s="34"/>
      <c r="I161" s="208"/>
    </row>
    <row r="162" spans="5:9" ht="12.75">
      <c r="E162" s="33"/>
      <c r="F162" s="34"/>
      <c r="G162" s="33"/>
      <c r="H162" s="34"/>
      <c r="I162" s="208"/>
    </row>
    <row r="163" spans="5:9" ht="12.75">
      <c r="E163" s="33"/>
      <c r="F163" s="34"/>
      <c r="G163" s="33"/>
      <c r="H163" s="34"/>
      <c r="I163" s="208"/>
    </row>
    <row r="164" spans="5:9" ht="12.75">
      <c r="E164" s="33"/>
      <c r="F164" s="34"/>
      <c r="G164" s="33"/>
      <c r="H164" s="34"/>
      <c r="I164" s="208"/>
    </row>
  </sheetData>
  <mergeCells count="45">
    <mergeCell ref="A108:A113"/>
    <mergeCell ref="C108:C113"/>
    <mergeCell ref="A115:A119"/>
    <mergeCell ref="C115:C119"/>
    <mergeCell ref="A98:A101"/>
    <mergeCell ref="C98:C101"/>
    <mergeCell ref="A103:A106"/>
    <mergeCell ref="C103:C106"/>
    <mergeCell ref="A93:A96"/>
    <mergeCell ref="C93:C96"/>
    <mergeCell ref="A58:A61"/>
    <mergeCell ref="C58:C61"/>
    <mergeCell ref="A73:A76"/>
    <mergeCell ref="C73:C76"/>
    <mergeCell ref="A83:A86"/>
    <mergeCell ref="C83:C86"/>
    <mergeCell ref="A68:A71"/>
    <mergeCell ref="C68:C71"/>
    <mergeCell ref="A63:A66"/>
    <mergeCell ref="C63:C66"/>
    <mergeCell ref="A48:A51"/>
    <mergeCell ref="C48:C51"/>
    <mergeCell ref="A53:A56"/>
    <mergeCell ref="C53:C56"/>
    <mergeCell ref="A18:A21"/>
    <mergeCell ref="C18:C21"/>
    <mergeCell ref="E1:E3"/>
    <mergeCell ref="G1:G3"/>
    <mergeCell ref="A9:A16"/>
    <mergeCell ref="C10:C12"/>
    <mergeCell ref="C38:C41"/>
    <mergeCell ref="A23:A26"/>
    <mergeCell ref="C23:C26"/>
    <mergeCell ref="A28:A31"/>
    <mergeCell ref="C28:C31"/>
    <mergeCell ref="I1:I3"/>
    <mergeCell ref="A88:A91"/>
    <mergeCell ref="C88:C91"/>
    <mergeCell ref="A78:A81"/>
    <mergeCell ref="C78:C81"/>
    <mergeCell ref="A33:A36"/>
    <mergeCell ref="C33:C36"/>
    <mergeCell ref="A43:A46"/>
    <mergeCell ref="C43:C46"/>
    <mergeCell ref="A38:A41"/>
  </mergeCells>
  <conditionalFormatting sqref="E1:E65536">
    <cfRule type="cellIs" priority="1" dxfId="6" operator="equal" stopIfTrue="1">
      <formula>"ERROR"</formula>
    </cfRule>
    <cfRule type="cellIs" priority="2" dxfId="6" operator="equal" stopIfTrue="1">
      <formula>"WARNING"</formula>
    </cfRule>
  </conditionalFormatting>
  <printOptions horizontalCentered="1"/>
  <pageMargins left="0.53" right="0.59" top="0.5118110236220472" bottom="0.3937007874015748" header="0.4330708661417323" footer="0.1968503937007874"/>
  <pageSetup horizontalDpi="300" verticalDpi="300" orientation="landscape" paperSize="9" r:id="rId1"/>
  <headerFooter alignWithMargins="0">
    <oddFooter>&amp;CPage &amp;P of &amp;N</oddFooter>
  </headerFooter>
  <rowBreaks count="2" manualBreakCount="2">
    <brk id="52" max="255" man="1"/>
    <brk id="97" max="255" man="1"/>
  </rowBreaks>
</worksheet>
</file>

<file path=xl/worksheets/sheet11.xml><?xml version="1.0" encoding="utf-8"?>
<worksheet xmlns="http://schemas.openxmlformats.org/spreadsheetml/2006/main" xmlns:r="http://schemas.openxmlformats.org/officeDocument/2006/relationships">
  <sheetPr codeName="Sheet18"/>
  <dimension ref="B1:N14"/>
  <sheetViews>
    <sheetView tabSelected="1" zoomScale="110" zoomScaleNormal="110" workbookViewId="0" topLeftCell="A1">
      <selection activeCell="A1" sqref="A1"/>
    </sheetView>
  </sheetViews>
  <sheetFormatPr defaultColWidth="9.33203125" defaultRowHeight="11.25"/>
  <cols>
    <col min="1" max="1" width="3.83203125" style="183" customWidth="1"/>
    <col min="2" max="2" width="33.33203125" style="183" customWidth="1"/>
    <col min="3" max="3" width="4" style="184" customWidth="1"/>
    <col min="4" max="4" width="3.5" style="183" customWidth="1"/>
    <col min="5" max="8" width="16" style="187" customWidth="1"/>
    <col min="9" max="9" width="9.33203125" style="183" customWidth="1"/>
    <col min="10" max="14" width="9.33203125" style="187" customWidth="1"/>
    <col min="15" max="16384" width="9.33203125" style="183" customWidth="1"/>
  </cols>
  <sheetData>
    <row r="1" spans="5:14" ht="12.75">
      <c r="E1" s="189" t="s">
        <v>328</v>
      </c>
      <c r="F1" s="231" t="s">
        <v>329</v>
      </c>
      <c r="G1" s="231"/>
      <c r="H1" s="231"/>
      <c r="I1" s="184"/>
      <c r="J1" s="184"/>
      <c r="K1" s="184"/>
      <c r="L1" s="184"/>
      <c r="M1" s="184"/>
      <c r="N1" s="184"/>
    </row>
    <row r="2" spans="2:14" ht="12.75">
      <c r="B2" s="80" t="s">
        <v>318</v>
      </c>
      <c r="C2" s="183"/>
      <c r="E2" s="184" t="s">
        <v>330</v>
      </c>
      <c r="F2" s="184">
        <v>1</v>
      </c>
      <c r="G2" s="184">
        <v>2</v>
      </c>
      <c r="H2" s="184">
        <v>3</v>
      </c>
      <c r="I2" s="184"/>
      <c r="J2" s="184"/>
      <c r="K2" s="184"/>
      <c r="L2" s="184"/>
      <c r="M2" s="184"/>
      <c r="N2" s="184"/>
    </row>
    <row r="3" spans="9:14" ht="13.5" thickBot="1">
      <c r="I3" s="43"/>
      <c r="J3" s="49"/>
      <c r="K3" s="49"/>
      <c r="L3" s="49"/>
      <c r="M3" s="49"/>
      <c r="N3" s="49"/>
    </row>
    <row r="4" spans="2:14" ht="13.5" thickBot="1">
      <c r="B4" s="183" t="s">
        <v>323</v>
      </c>
      <c r="C4" s="188"/>
      <c r="E4" s="182" t="s">
        <v>319</v>
      </c>
      <c r="F4" s="171" t="s">
        <v>320</v>
      </c>
      <c r="G4" s="185" t="s">
        <v>321</v>
      </c>
      <c r="H4" s="186" t="s">
        <v>322</v>
      </c>
      <c r="I4" s="184"/>
      <c r="J4" s="184"/>
      <c r="K4" s="184"/>
      <c r="L4" s="184"/>
      <c r="M4" s="184"/>
      <c r="N4" s="184"/>
    </row>
    <row r="5" spans="9:14" ht="13.5" thickBot="1">
      <c r="I5" s="43"/>
      <c r="J5" s="49"/>
      <c r="K5" s="49"/>
      <c r="L5" s="49"/>
      <c r="M5" s="49"/>
      <c r="N5" s="49"/>
    </row>
    <row r="6" spans="2:14" ht="13.5" thickBot="1">
      <c r="B6" s="183" t="s">
        <v>331</v>
      </c>
      <c r="C6" s="188"/>
      <c r="E6" s="190" t="s">
        <v>332</v>
      </c>
      <c r="F6" s="171" t="s">
        <v>320</v>
      </c>
      <c r="G6" s="185" t="s">
        <v>321</v>
      </c>
      <c r="H6" s="186" t="s">
        <v>322</v>
      </c>
      <c r="I6" s="43"/>
      <c r="J6" s="49"/>
      <c r="K6" s="49"/>
      <c r="L6" s="49"/>
      <c r="M6" s="49"/>
      <c r="N6" s="49"/>
    </row>
    <row r="7" spans="9:14" ht="13.5" thickBot="1">
      <c r="I7" s="43"/>
      <c r="J7" s="49"/>
      <c r="K7" s="49"/>
      <c r="L7" s="49"/>
      <c r="M7" s="49"/>
      <c r="N7" s="49"/>
    </row>
    <row r="8" spans="2:14" ht="13.5" thickBot="1">
      <c r="B8" s="183" t="s">
        <v>324</v>
      </c>
      <c r="C8" s="188"/>
      <c r="E8" s="182" t="s">
        <v>319</v>
      </c>
      <c r="F8" s="171" t="s">
        <v>320</v>
      </c>
      <c r="G8" s="185" t="s">
        <v>321</v>
      </c>
      <c r="H8" s="186" t="s">
        <v>322</v>
      </c>
      <c r="I8" s="184"/>
      <c r="J8" s="184"/>
      <c r="K8" s="184"/>
      <c r="L8" s="184"/>
      <c r="M8" s="184"/>
      <c r="N8" s="184"/>
    </row>
    <row r="9" spans="9:14" ht="13.5" thickBot="1">
      <c r="I9" s="43"/>
      <c r="J9" s="49"/>
      <c r="K9" s="49"/>
      <c r="L9" s="49"/>
      <c r="M9" s="49"/>
      <c r="N9" s="49"/>
    </row>
    <row r="10" spans="2:14" ht="13.5" thickBot="1">
      <c r="B10" s="183" t="s">
        <v>325</v>
      </c>
      <c r="C10" s="188"/>
      <c r="E10" s="182" t="s">
        <v>319</v>
      </c>
      <c r="F10" s="171" t="s">
        <v>320</v>
      </c>
      <c r="G10" s="185" t="s">
        <v>321</v>
      </c>
      <c r="H10" s="186" t="s">
        <v>322</v>
      </c>
      <c r="I10" s="184"/>
      <c r="J10" s="184"/>
      <c r="K10" s="184"/>
      <c r="L10" s="184"/>
      <c r="M10" s="184"/>
      <c r="N10" s="184"/>
    </row>
    <row r="11" spans="9:14" ht="13.5" thickBot="1">
      <c r="I11" s="43"/>
      <c r="J11" s="49"/>
      <c r="K11" s="49"/>
      <c r="L11" s="49"/>
      <c r="M11" s="49"/>
      <c r="N11" s="49"/>
    </row>
    <row r="12" spans="2:14" ht="13.5" thickBot="1">
      <c r="B12" s="183" t="s">
        <v>326</v>
      </c>
      <c r="C12" s="188"/>
      <c r="E12" s="182" t="s">
        <v>319</v>
      </c>
      <c r="F12" s="171" t="s">
        <v>320</v>
      </c>
      <c r="G12" s="185" t="s">
        <v>321</v>
      </c>
      <c r="H12" s="186" t="s">
        <v>322</v>
      </c>
      <c r="I12" s="184"/>
      <c r="J12" s="184"/>
      <c r="K12" s="184"/>
      <c r="L12" s="184"/>
      <c r="M12" s="184"/>
      <c r="N12" s="184"/>
    </row>
    <row r="13" spans="9:14" ht="13.5" thickBot="1">
      <c r="I13" s="43"/>
      <c r="J13" s="49"/>
      <c r="K13" s="49"/>
      <c r="L13" s="49"/>
      <c r="M13" s="49"/>
      <c r="N13" s="49"/>
    </row>
    <row r="14" spans="2:14" ht="13.5" thickBot="1">
      <c r="B14" s="183" t="s">
        <v>327</v>
      </c>
      <c r="C14" s="188"/>
      <c r="E14" s="182" t="s">
        <v>319</v>
      </c>
      <c r="F14" s="171" t="s">
        <v>320</v>
      </c>
      <c r="G14" s="185" t="s">
        <v>321</v>
      </c>
      <c r="H14" s="186" t="s">
        <v>322</v>
      </c>
      <c r="I14" s="184"/>
      <c r="J14" s="184"/>
      <c r="K14" s="184"/>
      <c r="L14" s="184"/>
      <c r="M14" s="184"/>
      <c r="N14" s="184"/>
    </row>
  </sheetData>
  <mergeCells count="1">
    <mergeCell ref="F1:H1"/>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B1:CG57"/>
  <sheetViews>
    <sheetView defaultGridColor="0" view="pageBreakPreview" zoomScale="110" zoomScaleSheetLayoutView="110" colorId="61" workbookViewId="0" topLeftCell="A1">
      <selection activeCell="AX5" sqref="AX5"/>
    </sheetView>
  </sheetViews>
  <sheetFormatPr defaultColWidth="9.33203125" defaultRowHeight="11.25"/>
  <cols>
    <col min="1" max="1" width="3.33203125" style="43" customWidth="1"/>
    <col min="2" max="2" width="1.3359375" style="43" customWidth="1"/>
    <col min="3" max="69" width="1.66796875" style="43" customWidth="1"/>
    <col min="70" max="70" width="1.3359375" style="43" customWidth="1"/>
    <col min="71" max="78" width="9.33203125" style="43" customWidth="1"/>
    <col min="79" max="79" width="33.33203125" style="183" customWidth="1"/>
    <col min="80" max="80" width="4" style="184" customWidth="1"/>
    <col min="81" max="81" width="3.5" style="183" customWidth="1"/>
    <col min="82" max="85" width="16" style="187" customWidth="1"/>
    <col min="86" max="16384" width="9.33203125" style="43" customWidth="1"/>
  </cols>
  <sheetData>
    <row r="1" spans="2:85" ht="12.75" customHeight="1">
      <c r="B1" s="41"/>
      <c r="CD1" s="189" t="s">
        <v>328</v>
      </c>
      <c r="CE1" s="231" t="s">
        <v>329</v>
      </c>
      <c r="CF1" s="231"/>
      <c r="CG1" s="231"/>
    </row>
    <row r="2" spans="3:85" ht="18">
      <c r="C2" s="44" t="str">
        <f>'SPFR - Front Cover'!C40</f>
        <v>Warrumbungle Shire Council</v>
      </c>
      <c r="E2" s="45"/>
      <c r="F2" s="45"/>
      <c r="CA2" s="80" t="s">
        <v>318</v>
      </c>
      <c r="CB2" s="183"/>
      <c r="CD2" s="184" t="s">
        <v>330</v>
      </c>
      <c r="CE2" s="184">
        <v>1</v>
      </c>
      <c r="CF2" s="184">
        <v>2</v>
      </c>
      <c r="CG2" s="184">
        <v>3</v>
      </c>
    </row>
    <row r="3" ht="21" customHeight="1" thickBot="1"/>
    <row r="4" spans="3:85" ht="18.75" thickBot="1">
      <c r="C4" s="46" t="s">
        <v>19</v>
      </c>
      <c r="CA4" s="183" t="s">
        <v>323</v>
      </c>
      <c r="CB4" s="188">
        <f>Formatting!C4</f>
        <v>0</v>
      </c>
      <c r="CD4" s="182" t="s">
        <v>319</v>
      </c>
      <c r="CE4" s="171" t="s">
        <v>320</v>
      </c>
      <c r="CF4" s="185" t="s">
        <v>321</v>
      </c>
      <c r="CG4" s="186" t="s">
        <v>322</v>
      </c>
    </row>
    <row r="5" ht="18.75" thickBot="1">
      <c r="C5" s="46" t="s">
        <v>194</v>
      </c>
    </row>
    <row r="6" spans="3:85" ht="13.5" thickBot="1">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CA6" s="183" t="s">
        <v>331</v>
      </c>
      <c r="CB6" s="188">
        <f>Formatting!C6</f>
        <v>0</v>
      </c>
      <c r="CD6" s="190" t="s">
        <v>332</v>
      </c>
      <c r="CE6" s="171" t="s">
        <v>320</v>
      </c>
      <c r="CF6" s="185" t="s">
        <v>321</v>
      </c>
      <c r="CG6" s="186" t="s">
        <v>322</v>
      </c>
    </row>
    <row r="7" ht="13.5" thickBot="1"/>
    <row r="8" spans="3:85" ht="17.25" thickBot="1">
      <c r="C8" s="136" t="s">
        <v>142</v>
      </c>
      <c r="BI8" s="235" t="s">
        <v>121</v>
      </c>
      <c r="BJ8" s="235"/>
      <c r="BK8" s="235"/>
      <c r="BL8" s="235"/>
      <c r="BM8" s="235"/>
      <c r="BN8" s="235"/>
      <c r="BO8" s="235"/>
      <c r="CA8" s="183" t="s">
        <v>324</v>
      </c>
      <c r="CB8" s="188">
        <f>Formatting!C8</f>
        <v>0</v>
      </c>
      <c r="CD8" s="182" t="s">
        <v>319</v>
      </c>
      <c r="CE8" s="171" t="s">
        <v>320</v>
      </c>
      <c r="CF8" s="185" t="s">
        <v>321</v>
      </c>
      <c r="CG8" s="186" t="s">
        <v>322</v>
      </c>
    </row>
    <row r="9" ht="13.5" thickBot="1"/>
    <row r="10" spans="3:85" ht="16.5" thickBot="1">
      <c r="C10" s="137" t="s">
        <v>189</v>
      </c>
      <c r="BI10" s="234">
        <v>2</v>
      </c>
      <c r="BJ10" s="234"/>
      <c r="BK10" s="234"/>
      <c r="BL10" s="234"/>
      <c r="BM10" s="234"/>
      <c r="BN10" s="234"/>
      <c r="BO10" s="234"/>
      <c r="CA10" s="183" t="s">
        <v>325</v>
      </c>
      <c r="CB10" s="188">
        <f>Formatting!C10</f>
        <v>0</v>
      </c>
      <c r="CD10" s="182" t="s">
        <v>319</v>
      </c>
      <c r="CE10" s="171" t="s">
        <v>320</v>
      </c>
      <c r="CF10" s="185" t="s">
        <v>321</v>
      </c>
      <c r="CG10" s="186" t="s">
        <v>322</v>
      </c>
    </row>
    <row r="11" ht="15" customHeight="1" thickBot="1"/>
    <row r="12" spans="3:85" ht="15" customHeight="1" thickBot="1">
      <c r="C12" s="137" t="s">
        <v>192</v>
      </c>
      <c r="CA12" s="183" t="s">
        <v>326</v>
      </c>
      <c r="CB12" s="188">
        <f>Formatting!C12</f>
        <v>0</v>
      </c>
      <c r="CD12" s="182" t="s">
        <v>319</v>
      </c>
      <c r="CE12" s="171" t="s">
        <v>320</v>
      </c>
      <c r="CF12" s="185" t="s">
        <v>321</v>
      </c>
      <c r="CG12" s="186" t="s">
        <v>322</v>
      </c>
    </row>
    <row r="13" ht="15" customHeight="1" thickBot="1"/>
    <row r="14" spans="3:85" ht="15" customHeight="1" thickBot="1">
      <c r="C14" s="50" t="s">
        <v>14</v>
      </c>
      <c r="BI14" s="234">
        <v>3</v>
      </c>
      <c r="BJ14" s="234"/>
      <c r="BK14" s="234"/>
      <c r="BL14" s="234"/>
      <c r="BM14" s="234"/>
      <c r="BN14" s="234"/>
      <c r="BO14" s="234"/>
      <c r="CA14" s="183" t="s">
        <v>327</v>
      </c>
      <c r="CB14" s="188">
        <f>Formatting!C14</f>
        <v>0</v>
      </c>
      <c r="CD14" s="182" t="s">
        <v>319</v>
      </c>
      <c r="CE14" s="171" t="s">
        <v>320</v>
      </c>
      <c r="CF14" s="185" t="s">
        <v>321</v>
      </c>
      <c r="CG14" s="186" t="s">
        <v>322</v>
      </c>
    </row>
    <row r="15" spans="3:67" ht="15" customHeight="1">
      <c r="C15" s="50" t="s">
        <v>15</v>
      </c>
      <c r="BI15" s="234">
        <v>4</v>
      </c>
      <c r="BJ15" s="234"/>
      <c r="BK15" s="234"/>
      <c r="BL15" s="234"/>
      <c r="BM15" s="234"/>
      <c r="BN15" s="234"/>
      <c r="BO15" s="234"/>
    </row>
    <row r="16" spans="3:67" ht="15" customHeight="1">
      <c r="C16" s="50" t="s">
        <v>185</v>
      </c>
      <c r="BI16" s="230" t="s">
        <v>339</v>
      </c>
      <c r="BJ16" s="230"/>
      <c r="BK16" s="230"/>
      <c r="BL16" s="230"/>
      <c r="BM16" s="230"/>
      <c r="BN16" s="230"/>
      <c r="BO16" s="230"/>
    </row>
    <row r="17" spans="3:67" ht="15" customHeight="1">
      <c r="C17" s="50"/>
      <c r="BI17" s="49"/>
      <c r="BJ17" s="49"/>
      <c r="BK17" s="49"/>
      <c r="BL17" s="49"/>
      <c r="BM17" s="49"/>
      <c r="BN17" s="49"/>
      <c r="BO17" s="49"/>
    </row>
    <row r="18" spans="3:67" ht="15" customHeight="1">
      <c r="C18" s="50" t="s">
        <v>16</v>
      </c>
      <c r="BI18" s="234">
        <v>5</v>
      </c>
      <c r="BJ18" s="234"/>
      <c r="BK18" s="234"/>
      <c r="BL18" s="234"/>
      <c r="BM18" s="234"/>
      <c r="BN18" s="234"/>
      <c r="BO18" s="234"/>
    </row>
    <row r="19" spans="3:67" ht="15" customHeight="1">
      <c r="C19" s="50" t="s">
        <v>17</v>
      </c>
      <c r="BI19" s="234">
        <v>6</v>
      </c>
      <c r="BJ19" s="234"/>
      <c r="BK19" s="234"/>
      <c r="BL19" s="234"/>
      <c r="BM19" s="234"/>
      <c r="BN19" s="234"/>
      <c r="BO19" s="234"/>
    </row>
    <row r="20" spans="3:67" ht="15" customHeight="1">
      <c r="C20" s="50" t="s">
        <v>18</v>
      </c>
      <c r="BI20" s="230" t="s">
        <v>339</v>
      </c>
      <c r="BJ20" s="230"/>
      <c r="BK20" s="230"/>
      <c r="BL20" s="230"/>
      <c r="BM20" s="230"/>
      <c r="BN20" s="230"/>
      <c r="BO20" s="230"/>
    </row>
    <row r="21" spans="3:67" ht="15" customHeight="1">
      <c r="C21" s="50"/>
      <c r="BI21" s="49"/>
      <c r="BJ21" s="49"/>
      <c r="BK21" s="49"/>
      <c r="BL21" s="49"/>
      <c r="BM21" s="49"/>
      <c r="BN21" s="49"/>
      <c r="BO21" s="49"/>
    </row>
    <row r="22" spans="3:67" ht="15" customHeight="1">
      <c r="C22" s="137" t="s">
        <v>190</v>
      </c>
      <c r="BI22" s="234">
        <v>7</v>
      </c>
      <c r="BJ22" s="234"/>
      <c r="BK22" s="234"/>
      <c r="BL22" s="234"/>
      <c r="BM22" s="234"/>
      <c r="BN22" s="234"/>
      <c r="BO22" s="234"/>
    </row>
    <row r="23" ht="15" customHeight="1">
      <c r="C23" s="51"/>
    </row>
    <row r="24" spans="3:67" ht="15" customHeight="1">
      <c r="C24" s="50"/>
      <c r="BI24" s="45"/>
      <c r="BJ24" s="45"/>
      <c r="BK24" s="45"/>
      <c r="BL24" s="45"/>
      <c r="BM24" s="45"/>
      <c r="BN24" s="45"/>
      <c r="BO24" s="45"/>
    </row>
    <row r="25" spans="3:67" ht="15" customHeight="1">
      <c r="C25" s="137" t="s">
        <v>191</v>
      </c>
      <c r="BI25" s="234"/>
      <c r="BJ25" s="234"/>
      <c r="BK25" s="234"/>
      <c r="BL25" s="234"/>
      <c r="BM25" s="234"/>
      <c r="BN25" s="234"/>
      <c r="BO25" s="234"/>
    </row>
    <row r="26" ht="15" customHeight="1"/>
    <row r="27" ht="15" customHeight="1"/>
    <row r="28" ht="15" customHeight="1"/>
    <row r="29" ht="15" customHeight="1"/>
    <row r="30" ht="15" customHeight="1"/>
    <row r="31" ht="15" customHeight="1"/>
    <row r="32" ht="15" customHeight="1"/>
    <row r="33" ht="15" customHeight="1"/>
    <row r="34" ht="15" customHeight="1"/>
    <row r="35" ht="12.75">
      <c r="F35" s="52"/>
    </row>
    <row r="36" ht="12.75">
      <c r="D36" s="53" t="s">
        <v>5</v>
      </c>
    </row>
    <row r="37" spans="2:70" ht="12.75">
      <c r="B37" s="54"/>
      <c r="C37" s="54"/>
      <c r="D37" s="54"/>
      <c r="E37" s="54"/>
      <c r="F37" s="54"/>
      <c r="G37" s="54"/>
      <c r="H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row>
    <row r="38" spans="2:70" ht="12.75">
      <c r="B38" s="54"/>
      <c r="C38" s="54"/>
      <c r="D38" s="233" t="s">
        <v>143</v>
      </c>
      <c r="E38" s="233"/>
      <c r="F38" s="54"/>
      <c r="G38" s="55" t="s">
        <v>21</v>
      </c>
      <c r="H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row>
    <row r="39" spans="2:70" ht="12.75">
      <c r="B39" s="54"/>
      <c r="C39" s="54"/>
      <c r="D39" s="56"/>
      <c r="E39" s="54"/>
      <c r="F39" s="54"/>
      <c r="G39" s="55" t="s">
        <v>20</v>
      </c>
      <c r="H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row>
    <row r="40" spans="2:70" ht="12.75">
      <c r="B40" s="54"/>
      <c r="C40" s="54"/>
      <c r="D40" s="56"/>
      <c r="E40" s="54"/>
      <c r="F40" s="54"/>
      <c r="G40" s="55"/>
      <c r="H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row>
    <row r="41" spans="2:70" ht="12.75">
      <c r="B41" s="54"/>
      <c r="C41" s="54"/>
      <c r="D41" s="233" t="s">
        <v>144</v>
      </c>
      <c r="E41" s="233"/>
      <c r="F41" s="54"/>
      <c r="G41" s="57" t="s">
        <v>22</v>
      </c>
      <c r="H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row>
    <row r="42" spans="2:70" ht="12.75">
      <c r="B42" s="54"/>
      <c r="C42" s="54"/>
      <c r="D42" s="56"/>
      <c r="E42" s="54"/>
      <c r="F42" s="54"/>
      <c r="G42" s="55" t="s">
        <v>23</v>
      </c>
      <c r="H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row>
    <row r="43" spans="2:70" ht="12.75">
      <c r="B43" s="54"/>
      <c r="C43" s="54"/>
      <c r="D43" s="56"/>
      <c r="E43" s="54"/>
      <c r="F43" s="54"/>
      <c r="G43" s="55"/>
      <c r="H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row>
    <row r="44" spans="2:70" ht="12.75">
      <c r="B44" s="54"/>
      <c r="C44" s="54"/>
      <c r="D44" s="56"/>
      <c r="E44" s="54"/>
      <c r="F44" s="54"/>
      <c r="G44" s="55" t="s">
        <v>24</v>
      </c>
      <c r="H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row>
    <row r="45" spans="2:70" ht="12.75">
      <c r="B45" s="54"/>
      <c r="C45" s="54"/>
      <c r="D45" s="56"/>
      <c r="E45" s="54"/>
      <c r="F45" s="54"/>
      <c r="G45" s="55" t="s">
        <v>25</v>
      </c>
      <c r="H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row>
    <row r="46" spans="2:70" ht="12.75">
      <c r="B46" s="54"/>
      <c r="C46" s="54"/>
      <c r="D46" s="56"/>
      <c r="E46" s="54"/>
      <c r="F46" s="54"/>
      <c r="G46" s="55"/>
      <c r="H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row>
    <row r="47" spans="2:70" ht="12.75">
      <c r="B47" s="54"/>
      <c r="C47" s="54"/>
      <c r="D47" s="233" t="s">
        <v>145</v>
      </c>
      <c r="E47" s="233"/>
      <c r="F47" s="54"/>
      <c r="G47" s="55" t="s">
        <v>34</v>
      </c>
      <c r="H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row>
    <row r="48" spans="2:70" ht="12.75">
      <c r="B48" s="54"/>
      <c r="C48" s="54"/>
      <c r="D48" s="58"/>
      <c r="E48" s="54"/>
      <c r="F48" s="54"/>
      <c r="G48" s="55"/>
      <c r="H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row>
    <row r="49" spans="2:70" ht="12.75">
      <c r="B49" s="54"/>
      <c r="C49" s="54"/>
      <c r="D49" s="58"/>
      <c r="E49" s="54"/>
      <c r="F49" s="54"/>
      <c r="G49" s="55" t="s">
        <v>26</v>
      </c>
      <c r="H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row>
    <row r="50" spans="2:70" ht="12.75">
      <c r="B50" s="54"/>
      <c r="C50" s="54"/>
      <c r="D50" s="58"/>
      <c r="E50" s="54"/>
      <c r="F50" s="54"/>
      <c r="G50" s="55" t="s">
        <v>27</v>
      </c>
      <c r="H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row>
    <row r="51" spans="2:70" ht="12.75">
      <c r="B51" s="54"/>
      <c r="C51" s="54"/>
      <c r="D51" s="58"/>
      <c r="E51" s="54"/>
      <c r="F51" s="54"/>
      <c r="G51" s="57" t="s">
        <v>157</v>
      </c>
      <c r="H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row>
    <row r="52" spans="2:70" ht="12.75">
      <c r="B52" s="54"/>
      <c r="C52" s="54"/>
      <c r="D52" s="58"/>
      <c r="E52" s="54"/>
      <c r="F52" s="54"/>
      <c r="G52" s="57"/>
      <c r="H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row>
    <row r="53" spans="2:70" ht="12.75">
      <c r="B53" s="54"/>
      <c r="C53" s="54"/>
      <c r="D53" s="233" t="s">
        <v>146</v>
      </c>
      <c r="E53" s="233"/>
      <c r="F53" s="59"/>
      <c r="G53" s="57" t="s">
        <v>28</v>
      </c>
      <c r="H53" s="60"/>
      <c r="I53" s="61"/>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row>
    <row r="54" spans="2:70" ht="12.75">
      <c r="B54" s="54"/>
      <c r="C54" s="54"/>
      <c r="D54" s="58"/>
      <c r="E54" s="54"/>
      <c r="F54" s="54"/>
      <c r="G54" s="55" t="s">
        <v>30</v>
      </c>
      <c r="H54" s="54"/>
      <c r="I54" s="55"/>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row>
    <row r="55" spans="2:70" ht="12.75">
      <c r="B55" s="54"/>
      <c r="C55" s="54"/>
      <c r="D55" s="58"/>
      <c r="E55" s="54"/>
      <c r="F55" s="54"/>
      <c r="G55" s="57" t="s">
        <v>31</v>
      </c>
      <c r="H55" s="60"/>
      <c r="I55" s="55"/>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row>
    <row r="56" spans="2:70" ht="12.75">
      <c r="B56" s="54"/>
      <c r="C56" s="54"/>
      <c r="D56" s="58"/>
      <c r="E56" s="54"/>
      <c r="F56" s="54"/>
      <c r="G56" s="57" t="s">
        <v>29</v>
      </c>
      <c r="H56" s="60"/>
      <c r="I56" s="55"/>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row>
    <row r="57" spans="2:70" ht="12.75">
      <c r="B57" s="54"/>
      <c r="C57" s="54"/>
      <c r="D57" s="58"/>
      <c r="E57" s="54"/>
      <c r="F57" s="54"/>
      <c r="G57" s="57"/>
      <c r="H57" s="60"/>
      <c r="I57" s="55"/>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row>
  </sheetData>
  <mergeCells count="15">
    <mergeCell ref="D41:E41"/>
    <mergeCell ref="BI8:BO8"/>
    <mergeCell ref="BI14:BO14"/>
    <mergeCell ref="BI15:BO15"/>
    <mergeCell ref="BI16:BO16"/>
    <mergeCell ref="CE1:CG1"/>
    <mergeCell ref="D47:E47"/>
    <mergeCell ref="D53:E53"/>
    <mergeCell ref="BI10:BO10"/>
    <mergeCell ref="BI22:BO22"/>
    <mergeCell ref="BI20:BO20"/>
    <mergeCell ref="BI19:BO19"/>
    <mergeCell ref="BI18:BO18"/>
    <mergeCell ref="BI25:BO25"/>
    <mergeCell ref="D38:E38"/>
  </mergeCells>
  <conditionalFormatting sqref="D36 C8 BI8:BO8 C10 C12 C22 C25">
    <cfRule type="expression" priority="1" dxfId="0" stopIfTrue="1">
      <formula>$CB$10=1</formula>
    </cfRule>
    <cfRule type="expression" priority="2" dxfId="4" stopIfTrue="1">
      <formula>$CB$10=2</formula>
    </cfRule>
    <cfRule type="expression" priority="3" dxfId="2" stopIfTrue="1">
      <formula>$CB$10=3</formula>
    </cfRule>
  </conditionalFormatting>
  <conditionalFormatting sqref="C2">
    <cfRule type="expression" priority="4" dxfId="0" stopIfTrue="1">
      <formula>$CB$4=1</formula>
    </cfRule>
    <cfRule type="expression" priority="5" dxfId="4" stopIfTrue="1">
      <formula>$CB$4=2</formula>
    </cfRule>
    <cfRule type="expression" priority="6" dxfId="2" stopIfTrue="1">
      <formula>$CB$4=3</formula>
    </cfRule>
  </conditionalFormatting>
  <conditionalFormatting sqref="C4:C5">
    <cfRule type="expression" priority="7" dxfId="5" stopIfTrue="1">
      <formula>$CB$8=1</formula>
    </cfRule>
    <cfRule type="expression" priority="8" dxfId="4" stopIfTrue="1">
      <formula>$CB$8=2</formula>
    </cfRule>
    <cfRule type="expression" priority="9" dxfId="2" stopIfTrue="1">
      <formula>$CB$8=3</formula>
    </cfRule>
  </conditionalFormatting>
  <printOptions/>
  <pageMargins left="0.6299212598425197" right="0.4724409448818898" top="0.5118110236220472" bottom="0.5905511811023623" header="0.2362204724409449" footer="0.35433070866141736"/>
  <pageSetup firstPageNumber="1" useFirstPageNumber="1" horizontalDpi="300" verticalDpi="300" orientation="portrait" paperSize="9" r:id="rId2"/>
  <headerFooter alignWithMargins="0">
    <oddHeader>&amp;RSPFR 2007</oddHeader>
    <oddFooter>&amp;Rpage &amp;P</oddFooter>
  </headerFooter>
  <drawing r:id="rId1"/>
</worksheet>
</file>

<file path=xl/worksheets/sheet3.xml><?xml version="1.0" encoding="utf-8"?>
<worksheet xmlns="http://schemas.openxmlformats.org/spreadsheetml/2006/main" xmlns:r="http://schemas.openxmlformats.org/officeDocument/2006/relationships">
  <sheetPr codeName="Sheet4"/>
  <dimension ref="B1:CG61"/>
  <sheetViews>
    <sheetView defaultGridColor="0" view="pageBreakPreview" zoomScale="110" zoomScaleNormal="110" zoomScaleSheetLayoutView="110" colorId="61" workbookViewId="0" topLeftCell="A31">
      <selection activeCell="C38" sqref="C38"/>
    </sheetView>
  </sheetViews>
  <sheetFormatPr defaultColWidth="9.33203125" defaultRowHeight="11.25"/>
  <cols>
    <col min="1" max="1" width="3.33203125" style="43" customWidth="1"/>
    <col min="2" max="2" width="1.3359375" style="43" customWidth="1"/>
    <col min="3" max="69" width="1.66796875" style="43" customWidth="1"/>
    <col min="70" max="70" width="1.3359375" style="43" customWidth="1"/>
    <col min="71" max="78" width="9.33203125" style="43" customWidth="1"/>
    <col min="79" max="79" width="33.33203125" style="183" customWidth="1"/>
    <col min="80" max="80" width="4" style="184" customWidth="1"/>
    <col min="81" max="81" width="3.5" style="183" customWidth="1"/>
    <col min="82" max="85" width="16" style="187" customWidth="1"/>
    <col min="86" max="16384" width="9.33203125" style="43" customWidth="1"/>
  </cols>
  <sheetData>
    <row r="1" spans="2:85" ht="12.75">
      <c r="B1" s="41"/>
      <c r="CD1" s="189" t="s">
        <v>328</v>
      </c>
      <c r="CE1" s="231" t="s">
        <v>329</v>
      </c>
      <c r="CF1" s="231"/>
      <c r="CG1" s="231"/>
    </row>
    <row r="2" spans="3:85" ht="18">
      <c r="C2" s="44" t="str">
        <f>'SPFR - Front Cover'!$C$40</f>
        <v>Warrumbungle Shire Council</v>
      </c>
      <c r="E2" s="45"/>
      <c r="F2" s="45"/>
      <c r="CA2" s="80" t="s">
        <v>318</v>
      </c>
      <c r="CB2" s="183"/>
      <c r="CD2" s="184" t="s">
        <v>330</v>
      </c>
      <c r="CE2" s="184">
        <v>1</v>
      </c>
      <c r="CF2" s="184">
        <v>2</v>
      </c>
      <c r="CG2" s="184">
        <v>3</v>
      </c>
    </row>
    <row r="3" ht="21" customHeight="1" thickBot="1"/>
    <row r="4" spans="3:85" ht="18.75" thickBot="1">
      <c r="C4" s="46" t="str">
        <f>'SPFR - Table of Contents'!C4</f>
        <v>Special Purpose Financial Reports</v>
      </c>
      <c r="CA4" s="183" t="s">
        <v>323</v>
      </c>
      <c r="CB4" s="188">
        <f>Formatting!C4</f>
        <v>0</v>
      </c>
      <c r="CD4" s="182" t="s">
        <v>319</v>
      </c>
      <c r="CE4" s="171" t="s">
        <v>320</v>
      </c>
      <c r="CF4" s="185" t="s">
        <v>321</v>
      </c>
      <c r="CG4" s="186" t="s">
        <v>322</v>
      </c>
    </row>
    <row r="5" ht="13.5" thickBot="1">
      <c r="C5" s="54" t="str">
        <f>" "&amp;'SPFR - Table of Contents'!C5</f>
        <v> for the financial year ended 30 June 2007</v>
      </c>
    </row>
    <row r="6" spans="79:85" ht="13.5" thickBot="1">
      <c r="CA6" s="183" t="s">
        <v>331</v>
      </c>
      <c r="CB6" s="188">
        <f>Formatting!C6</f>
        <v>0</v>
      </c>
      <c r="CD6" s="190" t="s">
        <v>332</v>
      </c>
      <c r="CE6" s="171" t="s">
        <v>320</v>
      </c>
      <c r="CF6" s="185" t="s">
        <v>321</v>
      </c>
      <c r="CG6" s="186" t="s">
        <v>322</v>
      </c>
    </row>
    <row r="7" ht="18.75" thickBot="1">
      <c r="C7" s="44" t="s">
        <v>7</v>
      </c>
    </row>
    <row r="8" spans="3:85" ht="15" thickBot="1">
      <c r="C8" s="62" t="s">
        <v>32</v>
      </c>
      <c r="CA8" s="183" t="s">
        <v>324</v>
      </c>
      <c r="CB8" s="188">
        <f>Formatting!C8</f>
        <v>0</v>
      </c>
      <c r="CD8" s="182" t="s">
        <v>319</v>
      </c>
      <c r="CE8" s="171" t="s">
        <v>320</v>
      </c>
      <c r="CF8" s="185" t="s">
        <v>321</v>
      </c>
      <c r="CG8" s="186" t="s">
        <v>322</v>
      </c>
    </row>
    <row r="9" ht="13.5" thickBot="1"/>
    <row r="10" spans="79:85" ht="13.5" thickBot="1">
      <c r="CA10" s="183" t="s">
        <v>325</v>
      </c>
      <c r="CB10" s="188">
        <f>Formatting!C10</f>
        <v>0</v>
      </c>
      <c r="CD10" s="182" t="s">
        <v>319</v>
      </c>
      <c r="CE10" s="171" t="s">
        <v>320</v>
      </c>
      <c r="CF10" s="185" t="s">
        <v>321</v>
      </c>
      <c r="CG10" s="186" t="s">
        <v>322</v>
      </c>
    </row>
    <row r="11" ht="13.5" thickBot="1"/>
    <row r="12" spans="3:85" ht="13.5" thickBot="1">
      <c r="C12" s="58" t="s">
        <v>33</v>
      </c>
      <c r="CA12" s="183" t="s">
        <v>326</v>
      </c>
      <c r="CB12" s="188">
        <f>Formatting!C12</f>
        <v>0</v>
      </c>
      <c r="CD12" s="182" t="s">
        <v>319</v>
      </c>
      <c r="CE12" s="171" t="s">
        <v>320</v>
      </c>
      <c r="CF12" s="185" t="s">
        <v>321</v>
      </c>
      <c r="CG12" s="186" t="s">
        <v>322</v>
      </c>
    </row>
    <row r="13" ht="13.5" thickBot="1">
      <c r="C13" s="54"/>
    </row>
    <row r="14" spans="3:85" ht="15" thickBot="1">
      <c r="C14" s="54"/>
      <c r="E14" s="138" t="s">
        <v>8</v>
      </c>
      <c r="F14" s="139"/>
      <c r="G14" s="45"/>
      <c r="H14" s="54" t="s">
        <v>195</v>
      </c>
      <c r="CA14" s="183" t="s">
        <v>327</v>
      </c>
      <c r="CB14" s="188">
        <f>Formatting!C14</f>
        <v>0</v>
      </c>
      <c r="CD14" s="182" t="s">
        <v>319</v>
      </c>
      <c r="CE14" s="171" t="s">
        <v>320</v>
      </c>
      <c r="CF14" s="185" t="s">
        <v>321</v>
      </c>
      <c r="CG14" s="186" t="s">
        <v>322</v>
      </c>
    </row>
    <row r="15" spans="3:8" ht="12.75">
      <c r="C15" s="54"/>
      <c r="E15" s="54"/>
      <c r="F15" s="54"/>
      <c r="H15" s="54" t="s">
        <v>35</v>
      </c>
    </row>
    <row r="16" spans="3:8" ht="12.75">
      <c r="C16" s="54"/>
      <c r="E16" s="54"/>
      <c r="F16" s="54"/>
      <c r="H16" s="54"/>
    </row>
    <row r="17" spans="3:8" ht="14.25">
      <c r="C17" s="54"/>
      <c r="E17" s="138" t="s">
        <v>8</v>
      </c>
      <c r="F17" s="139"/>
      <c r="H17" s="54" t="s">
        <v>196</v>
      </c>
    </row>
    <row r="18" spans="3:8" ht="12.75">
      <c r="C18" s="54"/>
      <c r="E18" s="54"/>
      <c r="F18" s="54"/>
      <c r="H18" s="54" t="s">
        <v>36</v>
      </c>
    </row>
    <row r="19" spans="3:8" ht="12.75">
      <c r="C19" s="54"/>
      <c r="E19" s="54"/>
      <c r="F19" s="54"/>
      <c r="H19" s="54"/>
    </row>
    <row r="20" spans="3:8" ht="14.25">
      <c r="C20" s="54"/>
      <c r="E20" s="138" t="s">
        <v>8</v>
      </c>
      <c r="F20" s="139"/>
      <c r="H20" s="54" t="s">
        <v>197</v>
      </c>
    </row>
    <row r="21" spans="3:8" ht="12.75">
      <c r="C21" s="54"/>
      <c r="H21" s="54"/>
    </row>
    <row r="22" spans="3:8" ht="14.25">
      <c r="C22" s="54"/>
      <c r="E22" s="138" t="s">
        <v>8</v>
      </c>
      <c r="F22" s="139"/>
      <c r="H22" s="54" t="s">
        <v>198</v>
      </c>
    </row>
    <row r="23" spans="3:8" ht="12.75">
      <c r="C23" s="54"/>
      <c r="H23" s="54"/>
    </row>
    <row r="24" spans="3:8" ht="12.75">
      <c r="C24" s="54"/>
      <c r="H24" s="54"/>
    </row>
    <row r="25" spans="3:8" ht="12.75">
      <c r="C25" s="54"/>
      <c r="H25" s="54"/>
    </row>
    <row r="26" spans="3:8" ht="12.75">
      <c r="C26" s="58" t="s">
        <v>37</v>
      </c>
      <c r="H26" s="54"/>
    </row>
    <row r="27" spans="3:8" ht="12.75">
      <c r="C27" s="54"/>
      <c r="H27" s="54"/>
    </row>
    <row r="28" spans="3:8" ht="14.25">
      <c r="C28" s="54"/>
      <c r="E28" s="138" t="s">
        <v>8</v>
      </c>
      <c r="F28" s="139"/>
      <c r="H28" s="54" t="s">
        <v>199</v>
      </c>
    </row>
    <row r="29" spans="3:8" ht="12.75">
      <c r="C29" s="54"/>
      <c r="E29" s="54"/>
      <c r="F29" s="54"/>
      <c r="H29" s="54" t="s">
        <v>200</v>
      </c>
    </row>
    <row r="30" spans="3:8" ht="12.75">
      <c r="C30" s="54"/>
      <c r="E30" s="54"/>
      <c r="F30" s="54"/>
      <c r="H30" s="54"/>
    </row>
    <row r="31" spans="3:8" ht="14.25">
      <c r="C31" s="54"/>
      <c r="E31" s="138" t="s">
        <v>8</v>
      </c>
      <c r="F31" s="139"/>
      <c r="H31" s="54" t="s">
        <v>38</v>
      </c>
    </row>
    <row r="32" ht="12.75">
      <c r="C32" s="54"/>
    </row>
    <row r="33" ht="12.75">
      <c r="C33" s="54"/>
    </row>
    <row r="34" ht="12.75">
      <c r="C34" s="54"/>
    </row>
    <row r="35" ht="12.75">
      <c r="C35" s="58" t="s">
        <v>39</v>
      </c>
    </row>
    <row r="36" ht="12.75">
      <c r="C36" s="54"/>
    </row>
    <row r="37" ht="12.75">
      <c r="C37" s="54"/>
    </row>
    <row r="38" ht="12.75">
      <c r="C38" s="58" t="s">
        <v>342</v>
      </c>
    </row>
    <row r="49" spans="4:66" ht="12.75">
      <c r="D49" s="47"/>
      <c r="E49" s="47"/>
      <c r="F49" s="47"/>
      <c r="G49" s="47"/>
      <c r="H49" s="47"/>
      <c r="I49" s="47"/>
      <c r="J49" s="47"/>
      <c r="K49" s="47"/>
      <c r="L49" s="47"/>
      <c r="M49" s="47"/>
      <c r="N49" s="47"/>
      <c r="O49" s="47"/>
      <c r="P49" s="47"/>
      <c r="Q49" s="47"/>
      <c r="R49" s="47"/>
      <c r="S49" s="47"/>
      <c r="T49" s="47"/>
      <c r="U49" s="47"/>
      <c r="V49" s="47"/>
      <c r="W49" s="47"/>
      <c r="X49" s="47"/>
      <c r="Y49" s="47"/>
      <c r="Z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row>
    <row r="50" spans="4:66" ht="12.75">
      <c r="D50" s="191" t="s">
        <v>340</v>
      </c>
      <c r="E50" s="47"/>
      <c r="F50" s="47"/>
      <c r="G50" s="47"/>
      <c r="H50" s="47"/>
      <c r="I50" s="47"/>
      <c r="J50" s="47"/>
      <c r="K50" s="47"/>
      <c r="L50" s="47"/>
      <c r="M50" s="47"/>
      <c r="N50" s="47"/>
      <c r="O50" s="47"/>
      <c r="P50" s="47"/>
      <c r="Q50" s="47"/>
      <c r="R50" s="47"/>
      <c r="S50" s="47"/>
      <c r="T50" s="47"/>
      <c r="U50" s="47"/>
      <c r="V50" s="47"/>
      <c r="W50" s="47"/>
      <c r="X50" s="47"/>
      <c r="Y50" s="47"/>
      <c r="Z50" s="47"/>
      <c r="AR50" s="191" t="s">
        <v>341</v>
      </c>
      <c r="AS50" s="47"/>
      <c r="AT50" s="47"/>
      <c r="AU50" s="47"/>
      <c r="AV50" s="47"/>
      <c r="AW50" s="47"/>
      <c r="AX50" s="47"/>
      <c r="AY50" s="47"/>
      <c r="AZ50" s="47"/>
      <c r="BA50" s="47"/>
      <c r="BB50" s="47"/>
      <c r="BC50" s="47"/>
      <c r="BD50" s="47"/>
      <c r="BE50" s="47"/>
      <c r="BF50" s="47"/>
      <c r="BG50" s="47"/>
      <c r="BH50" s="47"/>
      <c r="BI50" s="47"/>
      <c r="BJ50" s="47"/>
      <c r="BK50" s="47"/>
      <c r="BL50" s="47"/>
      <c r="BM50" s="47"/>
      <c r="BN50" s="47"/>
    </row>
    <row r="51" spans="4:44" ht="12.75">
      <c r="D51" s="63" t="s">
        <v>9</v>
      </c>
      <c r="AR51" s="63" t="s">
        <v>10</v>
      </c>
    </row>
    <row r="52" spans="4:44" ht="12.75">
      <c r="D52" s="63"/>
      <c r="AR52" s="63"/>
    </row>
    <row r="53" spans="4:44" ht="12.75">
      <c r="D53" s="63"/>
      <c r="AR53" s="63"/>
    </row>
    <row r="54" spans="4:44" ht="12.75">
      <c r="D54" s="63"/>
      <c r="AR54" s="63"/>
    </row>
    <row r="59" spans="4:66" ht="12.75">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row>
    <row r="60" spans="4:66" ht="12.75">
      <c r="D60" s="191" t="s">
        <v>338</v>
      </c>
      <c r="E60" s="47"/>
      <c r="F60" s="47"/>
      <c r="G60" s="47"/>
      <c r="H60" s="47"/>
      <c r="I60" s="47"/>
      <c r="J60" s="47"/>
      <c r="K60" s="47"/>
      <c r="L60" s="47"/>
      <c r="M60" s="47"/>
      <c r="N60" s="47"/>
      <c r="O60" s="47"/>
      <c r="P60" s="47"/>
      <c r="Q60" s="47"/>
      <c r="R60" s="47"/>
      <c r="S60" s="47"/>
      <c r="T60" s="47"/>
      <c r="U60" s="47"/>
      <c r="V60" s="47"/>
      <c r="W60" s="47"/>
      <c r="X60" s="47"/>
      <c r="Y60" s="47"/>
      <c r="Z60" s="47"/>
      <c r="AR60" s="191" t="s">
        <v>337</v>
      </c>
      <c r="AS60" s="47"/>
      <c r="AT60" s="47"/>
      <c r="AU60" s="47"/>
      <c r="AV60" s="47"/>
      <c r="AW60" s="47"/>
      <c r="AX60" s="47"/>
      <c r="AY60" s="47"/>
      <c r="AZ60" s="47"/>
      <c r="BA60" s="47"/>
      <c r="BB60" s="47"/>
      <c r="BC60" s="47"/>
      <c r="BD60" s="47"/>
      <c r="BE60" s="47"/>
      <c r="BF60" s="47"/>
      <c r="BG60" s="47"/>
      <c r="BH60" s="47"/>
      <c r="BI60" s="47"/>
      <c r="BJ60" s="47"/>
      <c r="BK60" s="47"/>
      <c r="BL60" s="47"/>
      <c r="BM60" s="47"/>
      <c r="BN60" s="47"/>
    </row>
    <row r="61" spans="4:44" ht="12.75">
      <c r="D61" s="63" t="s">
        <v>11</v>
      </c>
      <c r="AR61" s="63" t="s">
        <v>12</v>
      </c>
    </row>
  </sheetData>
  <mergeCells count="1">
    <mergeCell ref="CE1:CG1"/>
  </mergeCells>
  <conditionalFormatting sqref="C2 C7:C8">
    <cfRule type="expression" priority="1" dxfId="0" stopIfTrue="1">
      <formula>$CB$4=1</formula>
    </cfRule>
    <cfRule type="expression" priority="2" dxfId="4" stopIfTrue="1">
      <formula>$CB$4=2</formula>
    </cfRule>
    <cfRule type="expression" priority="3" dxfId="2" stopIfTrue="1">
      <formula>$CB$4=3</formula>
    </cfRule>
  </conditionalFormatting>
  <conditionalFormatting sqref="C4:C5">
    <cfRule type="expression" priority="4" dxfId="5" stopIfTrue="1">
      <formula>$CB$8=1</formula>
    </cfRule>
    <cfRule type="expression" priority="5" dxfId="4" stopIfTrue="1">
      <formula>$CB$8=2</formula>
    </cfRule>
    <cfRule type="expression" priority="6" dxfId="2" stopIfTrue="1">
      <formula>$CB$8=3</formula>
    </cfRule>
  </conditionalFormatting>
  <conditionalFormatting sqref="D50 AR50 AR60 D60">
    <cfRule type="expression" priority="7" dxfId="0" stopIfTrue="1">
      <formula>$CB$12=1</formula>
    </cfRule>
    <cfRule type="expression" priority="8" dxfId="4" stopIfTrue="1">
      <formula>$CB$12=2</formula>
    </cfRule>
    <cfRule type="expression" priority="9" dxfId="2" stopIfTrue="1">
      <formula>$CB$12=3</formula>
    </cfRule>
  </conditionalFormatting>
  <printOptions/>
  <pageMargins left="0.6299212598425197" right="0.4724409448818898" top="0.5118110236220472" bottom="0.5905511811023623" header="0.2362204724409449" footer="0.35433070866141736"/>
  <pageSetup firstPageNumber="2" useFirstPageNumber="1" horizontalDpi="600" verticalDpi="600" orientation="portrait" paperSize="9" r:id="rId2"/>
  <headerFooter alignWithMargins="0">
    <oddHeader>&amp;RSPFR 2007</oddHeader>
    <oddFooter>&amp;Rpage &amp;P</oddFooter>
  </headerFooter>
  <drawing r:id="rId1"/>
</worksheet>
</file>

<file path=xl/worksheets/sheet4.xml><?xml version="1.0" encoding="utf-8"?>
<worksheet xmlns="http://schemas.openxmlformats.org/spreadsheetml/2006/main" xmlns:r="http://schemas.openxmlformats.org/officeDocument/2006/relationships">
  <sheetPr codeName="Sheet2"/>
  <dimension ref="B1:CG313"/>
  <sheetViews>
    <sheetView defaultGridColor="0" view="pageBreakPreview" zoomScale="110" zoomScaleSheetLayoutView="110" colorId="61" workbookViewId="0" topLeftCell="A1">
      <selection activeCell="A1" sqref="A1"/>
    </sheetView>
  </sheetViews>
  <sheetFormatPr defaultColWidth="9.33203125" defaultRowHeight="11.25"/>
  <cols>
    <col min="1" max="1" width="3.33203125" style="43" customWidth="1"/>
    <col min="2" max="2" width="1.3359375" style="43" customWidth="1"/>
    <col min="3" max="69" width="1.66796875" style="43" customWidth="1"/>
    <col min="70" max="70" width="1.3359375" style="43" customWidth="1"/>
    <col min="71" max="71" width="9.33203125" style="43" customWidth="1"/>
    <col min="72" max="74" width="11.83203125" style="43" customWidth="1"/>
    <col min="75" max="78" width="9.33203125" style="43" customWidth="1"/>
    <col min="79" max="79" width="33.33203125" style="183" customWidth="1"/>
    <col min="80" max="80" width="4" style="184" customWidth="1"/>
    <col min="81" max="81" width="3.5" style="183" customWidth="1"/>
    <col min="82" max="85" width="16" style="187" customWidth="1"/>
    <col min="86" max="16384" width="9.33203125" style="43" customWidth="1"/>
  </cols>
  <sheetData>
    <row r="1" spans="2:85" ht="12.75">
      <c r="B1" s="41"/>
      <c r="CD1" s="189" t="s">
        <v>328</v>
      </c>
      <c r="CE1" s="231" t="s">
        <v>329</v>
      </c>
      <c r="CF1" s="231"/>
      <c r="CG1" s="231"/>
    </row>
    <row r="2" spans="3:85" ht="18">
      <c r="C2" s="44" t="str">
        <f>'SPFR - Front Cover'!$C$40</f>
        <v>Warrumbungle Shire Council</v>
      </c>
      <c r="E2" s="45"/>
      <c r="F2" s="45"/>
      <c r="CA2" s="80" t="s">
        <v>318</v>
      </c>
      <c r="CB2" s="183"/>
      <c r="CD2" s="184" t="s">
        <v>330</v>
      </c>
      <c r="CE2" s="184">
        <v>1</v>
      </c>
      <c r="CF2" s="184">
        <v>2</v>
      </c>
      <c r="CG2" s="184">
        <v>3</v>
      </c>
    </row>
    <row r="3" ht="21" customHeight="1" thickBot="1"/>
    <row r="4" spans="3:85" ht="18.75" thickBot="1">
      <c r="C4" s="46" t="s">
        <v>40</v>
      </c>
      <c r="CA4" s="183" t="s">
        <v>323</v>
      </c>
      <c r="CB4" s="188">
        <f>Formatting!C4</f>
        <v>0</v>
      </c>
      <c r="CD4" s="182" t="s">
        <v>319</v>
      </c>
      <c r="CE4" s="171" t="s">
        <v>320</v>
      </c>
      <c r="CF4" s="185" t="s">
        <v>321</v>
      </c>
      <c r="CG4" s="186" t="s">
        <v>322</v>
      </c>
    </row>
    <row r="5" ht="13.5" thickBot="1">
      <c r="C5" s="54" t="str">
        <f>'SPFR - Table of Contents'!$C$5</f>
        <v>for the financial year ended 30 June 2007</v>
      </c>
    </row>
    <row r="6" spans="79:85" ht="13.5" thickBot="1">
      <c r="CA6" s="183" t="s">
        <v>331</v>
      </c>
      <c r="CB6" s="188">
        <f>Formatting!C6</f>
        <v>0</v>
      </c>
      <c r="CD6" s="190" t="s">
        <v>332</v>
      </c>
      <c r="CE6" s="171" t="s">
        <v>320</v>
      </c>
      <c r="CF6" s="185" t="s">
        <v>321</v>
      </c>
      <c r="CG6" s="186" t="s">
        <v>322</v>
      </c>
    </row>
    <row r="7" spans="3:69" ht="0.75" customHeight="1" thickBot="1">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row>
    <row r="8" spans="3:85" ht="15" customHeight="1" thickBot="1">
      <c r="C8" s="140"/>
      <c r="D8" s="140"/>
      <c r="E8" s="140"/>
      <c r="F8" s="140"/>
      <c r="G8" s="140"/>
      <c r="H8" s="140"/>
      <c r="I8" s="140"/>
      <c r="J8" s="140"/>
      <c r="K8" s="140"/>
      <c r="L8" s="54"/>
      <c r="AR8" s="243" t="s">
        <v>122</v>
      </c>
      <c r="AS8" s="243"/>
      <c r="AT8" s="243"/>
      <c r="AU8" s="243"/>
      <c r="AV8" s="243"/>
      <c r="AW8" s="243"/>
      <c r="AX8" s="243"/>
      <c r="AY8" s="243"/>
      <c r="AZ8" s="140"/>
      <c r="BA8" s="243" t="s">
        <v>122</v>
      </c>
      <c r="BB8" s="243"/>
      <c r="BC8" s="243"/>
      <c r="BD8" s="243"/>
      <c r="BE8" s="243"/>
      <c r="BF8" s="243"/>
      <c r="BG8" s="243"/>
      <c r="BH8" s="243"/>
      <c r="BJ8" s="243" t="s">
        <v>122</v>
      </c>
      <c r="BK8" s="243"/>
      <c r="BL8" s="243"/>
      <c r="BM8" s="243"/>
      <c r="BN8" s="243"/>
      <c r="BO8" s="243"/>
      <c r="BP8" s="243"/>
      <c r="BQ8" s="243"/>
      <c r="CA8" s="183" t="s">
        <v>324</v>
      </c>
      <c r="CB8" s="188">
        <f>Formatting!C8</f>
        <v>0</v>
      </c>
      <c r="CD8" s="171" t="s">
        <v>320</v>
      </c>
      <c r="CE8" s="182" t="s">
        <v>319</v>
      </c>
      <c r="CF8" s="185" t="s">
        <v>321</v>
      </c>
      <c r="CG8" s="186" t="s">
        <v>322</v>
      </c>
    </row>
    <row r="9" spans="3:69" ht="15" customHeight="1" thickBot="1">
      <c r="C9" s="58" t="s">
        <v>123</v>
      </c>
      <c r="D9" s="140"/>
      <c r="E9" s="140"/>
      <c r="F9" s="140"/>
      <c r="G9" s="140"/>
      <c r="H9" s="140"/>
      <c r="I9" s="140"/>
      <c r="J9" s="140"/>
      <c r="K9" s="140"/>
      <c r="L9" s="54"/>
      <c r="M9" s="58"/>
      <c r="AR9" s="243">
        <v>2007</v>
      </c>
      <c r="AS9" s="243"/>
      <c r="AT9" s="243"/>
      <c r="AU9" s="243"/>
      <c r="AV9" s="243"/>
      <c r="AW9" s="243"/>
      <c r="AX9" s="243"/>
      <c r="AY9" s="243"/>
      <c r="AZ9" s="140"/>
      <c r="BA9" s="243">
        <v>2006</v>
      </c>
      <c r="BB9" s="243"/>
      <c r="BC9" s="243"/>
      <c r="BD9" s="243"/>
      <c r="BE9" s="243"/>
      <c r="BF9" s="243"/>
      <c r="BG9" s="243"/>
      <c r="BH9" s="243"/>
      <c r="BJ9" s="243">
        <v>2005</v>
      </c>
      <c r="BK9" s="243"/>
      <c r="BL9" s="243"/>
      <c r="BM9" s="243"/>
      <c r="BN9" s="243"/>
      <c r="BO9" s="243"/>
      <c r="BP9" s="243"/>
      <c r="BQ9" s="243"/>
    </row>
    <row r="10" spans="3:85" ht="0.75" customHeight="1" thickBot="1">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CA10" s="183" t="s">
        <v>325</v>
      </c>
      <c r="CB10" s="188">
        <f>Formatting!C10</f>
        <v>0</v>
      </c>
      <c r="CD10" s="182" t="s">
        <v>319</v>
      </c>
      <c r="CE10" s="171" t="s">
        <v>320</v>
      </c>
      <c r="CF10" s="185" t="s">
        <v>321</v>
      </c>
      <c r="CG10" s="186" t="s">
        <v>322</v>
      </c>
    </row>
    <row r="11" ht="12" customHeight="1" thickBot="1"/>
    <row r="12" spans="3:85" ht="15" customHeight="1" thickBot="1">
      <c r="C12" s="78" t="s">
        <v>41</v>
      </c>
      <c r="D12" s="105"/>
      <c r="E12" s="105"/>
      <c r="F12" s="105"/>
      <c r="G12" s="105"/>
      <c r="H12" s="105"/>
      <c r="I12" s="105"/>
      <c r="J12" s="105"/>
      <c r="K12" s="105"/>
      <c r="L12" s="54"/>
      <c r="M12" s="54"/>
      <c r="AT12" s="45"/>
      <c r="AU12" s="45"/>
      <c r="AV12" s="45"/>
      <c r="AW12" s="45"/>
      <c r="AY12" s="105"/>
      <c r="AZ12" s="105"/>
      <c r="BA12" s="105"/>
      <c r="BB12" s="105"/>
      <c r="BC12" s="105"/>
      <c r="BD12" s="105"/>
      <c r="BE12" s="105"/>
      <c r="BF12" s="105"/>
      <c r="BG12" s="105"/>
      <c r="BH12" s="106"/>
      <c r="BI12" s="105"/>
      <c r="BJ12" s="105"/>
      <c r="BK12" s="105"/>
      <c r="BL12" s="105"/>
      <c r="BM12" s="105"/>
      <c r="BN12" s="105"/>
      <c r="BO12" s="105"/>
      <c r="BP12" s="105"/>
      <c r="BQ12" s="105"/>
      <c r="CA12" s="183" t="s">
        <v>326</v>
      </c>
      <c r="CB12" s="188">
        <f>Formatting!C12</f>
        <v>0</v>
      </c>
      <c r="CD12" s="182" t="s">
        <v>319</v>
      </c>
      <c r="CE12" s="171" t="s">
        <v>320</v>
      </c>
      <c r="CF12" s="185" t="s">
        <v>321</v>
      </c>
      <c r="CG12" s="186" t="s">
        <v>322</v>
      </c>
    </row>
    <row r="13" spans="3:69" ht="15" customHeight="1" thickBot="1">
      <c r="C13" s="43" t="s">
        <v>42</v>
      </c>
      <c r="D13" s="105"/>
      <c r="E13" s="105"/>
      <c r="F13" s="105"/>
      <c r="G13" s="105"/>
      <c r="H13" s="105"/>
      <c r="I13" s="105"/>
      <c r="J13" s="105"/>
      <c r="K13" s="105"/>
      <c r="L13" s="54"/>
      <c r="M13" s="54"/>
      <c r="AR13" s="236">
        <v>644</v>
      </c>
      <c r="AS13" s="236"/>
      <c r="AT13" s="236"/>
      <c r="AU13" s="236"/>
      <c r="AV13" s="236"/>
      <c r="AW13" s="236"/>
      <c r="AX13" s="236"/>
      <c r="AY13" s="236"/>
      <c r="AZ13" s="110"/>
      <c r="BA13" s="236">
        <v>1108</v>
      </c>
      <c r="BB13" s="236"/>
      <c r="BC13" s="236"/>
      <c r="BD13" s="236"/>
      <c r="BE13" s="236"/>
      <c r="BF13" s="236"/>
      <c r="BG13" s="236"/>
      <c r="BH13" s="236"/>
      <c r="BI13" s="134"/>
      <c r="BJ13" s="236">
        <v>1083</v>
      </c>
      <c r="BK13" s="236"/>
      <c r="BL13" s="236"/>
      <c r="BM13" s="236"/>
      <c r="BN13" s="236"/>
      <c r="BO13" s="236"/>
      <c r="BP13" s="236"/>
      <c r="BQ13" s="236"/>
    </row>
    <row r="14" spans="3:85" ht="15" customHeight="1" thickBot="1">
      <c r="C14" s="43" t="s">
        <v>43</v>
      </c>
      <c r="D14" s="105"/>
      <c r="E14" s="105"/>
      <c r="F14" s="105"/>
      <c r="G14" s="105"/>
      <c r="H14" s="105"/>
      <c r="I14" s="105"/>
      <c r="J14" s="105"/>
      <c r="K14" s="105"/>
      <c r="L14" s="54"/>
      <c r="M14" s="54"/>
      <c r="AR14" s="236">
        <v>696</v>
      </c>
      <c r="AS14" s="236"/>
      <c r="AT14" s="236"/>
      <c r="AU14" s="236"/>
      <c r="AV14" s="236"/>
      <c r="AW14" s="236"/>
      <c r="AX14" s="236"/>
      <c r="AY14" s="236"/>
      <c r="AZ14" s="110"/>
      <c r="BA14" s="236">
        <v>377</v>
      </c>
      <c r="BB14" s="236"/>
      <c r="BC14" s="236"/>
      <c r="BD14" s="236"/>
      <c r="BE14" s="236"/>
      <c r="BF14" s="236"/>
      <c r="BG14" s="236"/>
      <c r="BH14" s="236"/>
      <c r="BI14" s="134"/>
      <c r="BJ14" s="236">
        <v>271</v>
      </c>
      <c r="BK14" s="236"/>
      <c r="BL14" s="236"/>
      <c r="BM14" s="236"/>
      <c r="BN14" s="236"/>
      <c r="BO14" s="236"/>
      <c r="BP14" s="236"/>
      <c r="BQ14" s="236"/>
      <c r="CA14" s="183" t="s">
        <v>327</v>
      </c>
      <c r="CB14" s="188">
        <f>Formatting!C14</f>
        <v>0</v>
      </c>
      <c r="CD14" s="182" t="s">
        <v>319</v>
      </c>
      <c r="CE14" s="171" t="s">
        <v>320</v>
      </c>
      <c r="CF14" s="185" t="s">
        <v>321</v>
      </c>
      <c r="CG14" s="186" t="s">
        <v>322</v>
      </c>
    </row>
    <row r="15" spans="3:69" ht="15" customHeight="1">
      <c r="C15" s="43" t="s">
        <v>44</v>
      </c>
      <c r="D15" s="105"/>
      <c r="E15" s="105"/>
      <c r="F15" s="105"/>
      <c r="G15" s="105"/>
      <c r="H15" s="105"/>
      <c r="I15" s="105"/>
      <c r="J15" s="105"/>
      <c r="K15" s="105"/>
      <c r="L15" s="54"/>
      <c r="M15" s="54"/>
      <c r="AR15" s="236">
        <v>11</v>
      </c>
      <c r="AS15" s="236"/>
      <c r="AT15" s="236"/>
      <c r="AU15" s="236"/>
      <c r="AV15" s="236"/>
      <c r="AW15" s="236"/>
      <c r="AX15" s="236"/>
      <c r="AY15" s="236"/>
      <c r="AZ15" s="110"/>
      <c r="BA15" s="236">
        <v>5</v>
      </c>
      <c r="BB15" s="236"/>
      <c r="BC15" s="236"/>
      <c r="BD15" s="236"/>
      <c r="BE15" s="236"/>
      <c r="BF15" s="236"/>
      <c r="BG15" s="236"/>
      <c r="BH15" s="236"/>
      <c r="BI15" s="134"/>
      <c r="BJ15" s="236">
        <v>51</v>
      </c>
      <c r="BK15" s="236"/>
      <c r="BL15" s="236"/>
      <c r="BM15" s="236"/>
      <c r="BN15" s="236"/>
      <c r="BO15" s="236"/>
      <c r="BP15" s="236"/>
      <c r="BQ15" s="236"/>
    </row>
    <row r="16" spans="3:69" ht="15" customHeight="1">
      <c r="C16" s="43" t="s">
        <v>154</v>
      </c>
      <c r="D16" s="105"/>
      <c r="E16" s="105"/>
      <c r="F16" s="105"/>
      <c r="G16" s="105"/>
      <c r="H16" s="105"/>
      <c r="I16" s="105"/>
      <c r="J16" s="105"/>
      <c r="K16" s="105"/>
      <c r="L16" s="54"/>
      <c r="M16" s="54"/>
      <c r="AR16" s="236">
        <v>176</v>
      </c>
      <c r="AS16" s="236"/>
      <c r="AT16" s="236"/>
      <c r="AU16" s="236"/>
      <c r="AV16" s="236"/>
      <c r="AW16" s="236"/>
      <c r="AX16" s="236"/>
      <c r="AY16" s="236"/>
      <c r="AZ16" s="110"/>
      <c r="BA16" s="236">
        <v>223</v>
      </c>
      <c r="BB16" s="236"/>
      <c r="BC16" s="236"/>
      <c r="BD16" s="236"/>
      <c r="BE16" s="236"/>
      <c r="BF16" s="236"/>
      <c r="BG16" s="236"/>
      <c r="BH16" s="236"/>
      <c r="BI16" s="134"/>
      <c r="BJ16" s="236">
        <v>188</v>
      </c>
      <c r="BK16" s="236"/>
      <c r="BL16" s="236"/>
      <c r="BM16" s="236"/>
      <c r="BN16" s="236"/>
      <c r="BO16" s="236"/>
      <c r="BP16" s="236"/>
      <c r="BQ16" s="236"/>
    </row>
    <row r="17" spans="3:69" ht="15" customHeight="1">
      <c r="C17" s="43" t="s">
        <v>45</v>
      </c>
      <c r="D17" s="105"/>
      <c r="E17" s="105"/>
      <c r="F17" s="105"/>
      <c r="G17" s="105"/>
      <c r="H17" s="105"/>
      <c r="I17" s="105"/>
      <c r="J17" s="105"/>
      <c r="K17" s="105"/>
      <c r="L17" s="54"/>
      <c r="M17" s="54"/>
      <c r="AR17" s="236">
        <f>97</f>
        <v>97</v>
      </c>
      <c r="AS17" s="236"/>
      <c r="AT17" s="236"/>
      <c r="AU17" s="236"/>
      <c r="AV17" s="236"/>
      <c r="AW17" s="236"/>
      <c r="AX17" s="236"/>
      <c r="AY17" s="236"/>
      <c r="AZ17" s="110"/>
      <c r="BA17" s="236">
        <v>102</v>
      </c>
      <c r="BB17" s="236"/>
      <c r="BC17" s="236"/>
      <c r="BD17" s="236"/>
      <c r="BE17" s="236"/>
      <c r="BF17" s="236"/>
      <c r="BG17" s="236"/>
      <c r="BH17" s="236"/>
      <c r="BI17" s="134"/>
      <c r="BJ17" s="236">
        <v>43</v>
      </c>
      <c r="BK17" s="236"/>
      <c r="BL17" s="236"/>
      <c r="BM17" s="236"/>
      <c r="BN17" s="236"/>
      <c r="BO17" s="236"/>
      <c r="BP17" s="236"/>
      <c r="BQ17" s="236"/>
    </row>
    <row r="18" spans="3:69" ht="15" customHeight="1">
      <c r="C18" s="43" t="s">
        <v>46</v>
      </c>
      <c r="D18" s="105"/>
      <c r="E18" s="105"/>
      <c r="F18" s="105"/>
      <c r="G18" s="105"/>
      <c r="H18" s="105"/>
      <c r="I18" s="105"/>
      <c r="J18" s="105"/>
      <c r="K18" s="105"/>
      <c r="L18" s="54"/>
      <c r="M18" s="54"/>
      <c r="AR18" s="236">
        <v>0</v>
      </c>
      <c r="AS18" s="236"/>
      <c r="AT18" s="236"/>
      <c r="AU18" s="236"/>
      <c r="AV18" s="236"/>
      <c r="AW18" s="236"/>
      <c r="AX18" s="236"/>
      <c r="AY18" s="236"/>
      <c r="AZ18" s="110"/>
      <c r="BA18" s="236">
        <v>0</v>
      </c>
      <c r="BB18" s="236"/>
      <c r="BC18" s="236"/>
      <c r="BD18" s="236"/>
      <c r="BE18" s="236"/>
      <c r="BF18" s="236"/>
      <c r="BG18" s="236"/>
      <c r="BH18" s="236"/>
      <c r="BI18" s="134"/>
      <c r="BJ18" s="236">
        <v>0</v>
      </c>
      <c r="BK18" s="236"/>
      <c r="BL18" s="236"/>
      <c r="BM18" s="236"/>
      <c r="BN18" s="236"/>
      <c r="BO18" s="236"/>
      <c r="BP18" s="236"/>
      <c r="BQ18" s="236"/>
    </row>
    <row r="19" spans="3:69" ht="15" customHeight="1">
      <c r="C19" s="43" t="s">
        <v>47</v>
      </c>
      <c r="D19" s="105"/>
      <c r="E19" s="105"/>
      <c r="F19" s="105"/>
      <c r="G19" s="105"/>
      <c r="H19" s="105"/>
      <c r="I19" s="105"/>
      <c r="J19" s="105"/>
      <c r="K19" s="105"/>
      <c r="L19" s="54"/>
      <c r="M19" s="54"/>
      <c r="AR19" s="236">
        <v>0</v>
      </c>
      <c r="AS19" s="236"/>
      <c r="AT19" s="236"/>
      <c r="AU19" s="236"/>
      <c r="AV19" s="236"/>
      <c r="AW19" s="236"/>
      <c r="AX19" s="236"/>
      <c r="AY19" s="236"/>
      <c r="AZ19" s="110"/>
      <c r="BA19" s="236">
        <v>0</v>
      </c>
      <c r="BB19" s="236"/>
      <c r="BC19" s="236"/>
      <c r="BD19" s="236"/>
      <c r="BE19" s="236"/>
      <c r="BF19" s="236"/>
      <c r="BG19" s="236"/>
      <c r="BH19" s="236"/>
      <c r="BI19" s="134"/>
      <c r="BJ19" s="236">
        <v>0</v>
      </c>
      <c r="BK19" s="236"/>
      <c r="BL19" s="236"/>
      <c r="BM19" s="236"/>
      <c r="BN19" s="236"/>
      <c r="BO19" s="236"/>
      <c r="BP19" s="236"/>
      <c r="BQ19" s="236"/>
    </row>
    <row r="20" spans="3:85" s="144" customFormat="1" ht="15" customHeight="1">
      <c r="C20" s="192" t="s">
        <v>48</v>
      </c>
      <c r="D20" s="142"/>
      <c r="E20" s="142"/>
      <c r="F20" s="142"/>
      <c r="G20" s="142"/>
      <c r="H20" s="142"/>
      <c r="I20" s="142"/>
      <c r="J20" s="142"/>
      <c r="K20" s="142"/>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R20" s="239">
        <f>SUM(AR13:AY19)</f>
        <v>1624</v>
      </c>
      <c r="AS20" s="239"/>
      <c r="AT20" s="239"/>
      <c r="AU20" s="239"/>
      <c r="AV20" s="239"/>
      <c r="AW20" s="239"/>
      <c r="AX20" s="239"/>
      <c r="AY20" s="239"/>
      <c r="AZ20" s="210"/>
      <c r="BA20" s="239">
        <f>SUM(BA13:BH19)</f>
        <v>1815</v>
      </c>
      <c r="BB20" s="239"/>
      <c r="BC20" s="239"/>
      <c r="BD20" s="239"/>
      <c r="BE20" s="239"/>
      <c r="BF20" s="239"/>
      <c r="BG20" s="239"/>
      <c r="BH20" s="239"/>
      <c r="BI20" s="211"/>
      <c r="BJ20" s="239">
        <f>SUM(BJ13:BQ19)</f>
        <v>1636</v>
      </c>
      <c r="BK20" s="239"/>
      <c r="BL20" s="239"/>
      <c r="BM20" s="239"/>
      <c r="BN20" s="239"/>
      <c r="BO20" s="239"/>
      <c r="BP20" s="239"/>
      <c r="BQ20" s="239"/>
      <c r="CA20" s="183"/>
      <c r="CB20" s="184"/>
      <c r="CC20" s="183"/>
      <c r="CD20" s="187"/>
      <c r="CE20" s="187"/>
      <c r="CF20" s="187"/>
      <c r="CG20" s="187"/>
    </row>
    <row r="21" spans="44:69" ht="12" customHeight="1">
      <c r="AR21" s="134"/>
      <c r="AS21" s="134"/>
      <c r="AT21" s="134"/>
      <c r="AU21" s="134"/>
      <c r="AV21" s="134"/>
      <c r="AW21" s="134"/>
      <c r="AX21" s="134"/>
      <c r="AY21" s="134"/>
      <c r="AZ21" s="110"/>
      <c r="BA21" s="134"/>
      <c r="BB21" s="134"/>
      <c r="BC21" s="134"/>
      <c r="BD21" s="134"/>
      <c r="BE21" s="134"/>
      <c r="BF21" s="134"/>
      <c r="BG21" s="134"/>
      <c r="BH21" s="134"/>
      <c r="BI21" s="134"/>
      <c r="BJ21" s="134"/>
      <c r="BK21" s="134"/>
      <c r="BL21" s="134"/>
      <c r="BM21" s="134"/>
      <c r="BN21" s="134"/>
      <c r="BO21" s="134"/>
      <c r="BP21" s="134"/>
      <c r="BQ21" s="134"/>
    </row>
    <row r="22" spans="3:69" ht="15" customHeight="1">
      <c r="C22" s="78" t="s">
        <v>49</v>
      </c>
      <c r="D22" s="105"/>
      <c r="E22" s="105"/>
      <c r="F22" s="105"/>
      <c r="G22" s="105"/>
      <c r="H22" s="105"/>
      <c r="I22" s="105"/>
      <c r="J22" s="105"/>
      <c r="K22" s="105"/>
      <c r="L22" s="54"/>
      <c r="M22" s="54"/>
      <c r="AR22" s="134"/>
      <c r="AS22" s="134"/>
      <c r="AT22" s="134"/>
      <c r="AU22" s="134"/>
      <c r="AV22" s="134"/>
      <c r="AW22" s="134"/>
      <c r="AX22" s="134"/>
      <c r="AY22" s="134"/>
      <c r="AZ22" s="110"/>
      <c r="BA22" s="134"/>
      <c r="BB22" s="134"/>
      <c r="BC22" s="134"/>
      <c r="BD22" s="134"/>
      <c r="BE22" s="134"/>
      <c r="BF22" s="134"/>
      <c r="BG22" s="134"/>
      <c r="BH22" s="134"/>
      <c r="BI22" s="134"/>
      <c r="BJ22" s="134"/>
      <c r="BK22" s="134"/>
      <c r="BL22" s="134"/>
      <c r="BM22" s="134"/>
      <c r="BN22" s="134"/>
      <c r="BO22" s="134"/>
      <c r="BP22" s="134"/>
      <c r="BQ22" s="134"/>
    </row>
    <row r="23" spans="3:69" ht="15" customHeight="1">
      <c r="C23" s="43" t="s">
        <v>50</v>
      </c>
      <c r="D23" s="105"/>
      <c r="E23" s="105"/>
      <c r="F23" s="105"/>
      <c r="G23" s="105"/>
      <c r="H23" s="105"/>
      <c r="I23" s="105"/>
      <c r="J23" s="105"/>
      <c r="K23" s="105"/>
      <c r="L23" s="54"/>
      <c r="M23" s="54"/>
      <c r="AR23" s="236">
        <v>139</v>
      </c>
      <c r="AS23" s="236"/>
      <c r="AT23" s="236"/>
      <c r="AU23" s="236"/>
      <c r="AV23" s="236"/>
      <c r="AW23" s="236"/>
      <c r="AX23" s="236"/>
      <c r="AY23" s="236"/>
      <c r="AZ23" s="110"/>
      <c r="BA23" s="236">
        <v>567</v>
      </c>
      <c r="BB23" s="236"/>
      <c r="BC23" s="236"/>
      <c r="BD23" s="236"/>
      <c r="BE23" s="236"/>
      <c r="BF23" s="236"/>
      <c r="BG23" s="236"/>
      <c r="BH23" s="236"/>
      <c r="BI23" s="134"/>
      <c r="BJ23" s="236">
        <v>695</v>
      </c>
      <c r="BK23" s="236"/>
      <c r="BL23" s="236"/>
      <c r="BM23" s="236"/>
      <c r="BN23" s="236"/>
      <c r="BO23" s="236"/>
      <c r="BP23" s="236"/>
      <c r="BQ23" s="236"/>
    </row>
    <row r="24" spans="3:69" ht="15" customHeight="1">
      <c r="C24" s="43" t="s">
        <v>51</v>
      </c>
      <c r="D24" s="105"/>
      <c r="E24" s="105"/>
      <c r="F24" s="105"/>
      <c r="G24" s="105"/>
      <c r="H24" s="105"/>
      <c r="I24" s="105"/>
      <c r="J24" s="105"/>
      <c r="K24" s="105"/>
      <c r="L24" s="54"/>
      <c r="M24" s="54"/>
      <c r="AR24" s="236">
        <v>0</v>
      </c>
      <c r="AS24" s="236"/>
      <c r="AT24" s="236"/>
      <c r="AU24" s="236"/>
      <c r="AV24" s="236"/>
      <c r="AW24" s="236"/>
      <c r="AX24" s="236"/>
      <c r="AY24" s="236"/>
      <c r="AZ24" s="110"/>
      <c r="BA24" s="236">
        <v>0</v>
      </c>
      <c r="BB24" s="236"/>
      <c r="BC24" s="236"/>
      <c r="BD24" s="236"/>
      <c r="BE24" s="236"/>
      <c r="BF24" s="236"/>
      <c r="BG24" s="236"/>
      <c r="BH24" s="236"/>
      <c r="BI24" s="134"/>
      <c r="BJ24" s="236">
        <v>0</v>
      </c>
      <c r="BK24" s="236"/>
      <c r="BL24" s="236"/>
      <c r="BM24" s="236"/>
      <c r="BN24" s="236"/>
      <c r="BO24" s="236"/>
      <c r="BP24" s="236"/>
      <c r="BQ24" s="236"/>
    </row>
    <row r="25" spans="3:69" ht="15" customHeight="1">
      <c r="C25" s="43" t="s">
        <v>52</v>
      </c>
      <c r="D25" s="105"/>
      <c r="E25" s="105"/>
      <c r="F25" s="105"/>
      <c r="G25" s="105"/>
      <c r="H25" s="105"/>
      <c r="I25" s="105"/>
      <c r="J25" s="105"/>
      <c r="K25" s="105"/>
      <c r="L25" s="54"/>
      <c r="M25" s="54"/>
      <c r="AR25" s="236">
        <v>1341</v>
      </c>
      <c r="AS25" s="236"/>
      <c r="AT25" s="236"/>
      <c r="AU25" s="236"/>
      <c r="AV25" s="236"/>
      <c r="AW25" s="236"/>
      <c r="AX25" s="236"/>
      <c r="AY25" s="236"/>
      <c r="AZ25" s="110"/>
      <c r="BA25" s="236">
        <v>909</v>
      </c>
      <c r="BB25" s="236"/>
      <c r="BC25" s="236"/>
      <c r="BD25" s="236"/>
      <c r="BE25" s="236"/>
      <c r="BF25" s="236"/>
      <c r="BG25" s="236"/>
      <c r="BH25" s="236"/>
      <c r="BI25" s="134"/>
      <c r="BJ25" s="236">
        <v>543</v>
      </c>
      <c r="BK25" s="236"/>
      <c r="BL25" s="236"/>
      <c r="BM25" s="236"/>
      <c r="BN25" s="236"/>
      <c r="BO25" s="236"/>
      <c r="BP25" s="236"/>
      <c r="BQ25" s="236"/>
    </row>
    <row r="26" spans="3:69" ht="15" customHeight="1">
      <c r="C26" s="43" t="s">
        <v>53</v>
      </c>
      <c r="D26" s="105"/>
      <c r="E26" s="105"/>
      <c r="F26" s="105"/>
      <c r="G26" s="105"/>
      <c r="H26" s="105"/>
      <c r="I26" s="105"/>
      <c r="J26" s="105"/>
      <c r="K26" s="105"/>
      <c r="L26" s="54"/>
      <c r="M26" s="54"/>
      <c r="AR26" s="236">
        <v>612</v>
      </c>
      <c r="AS26" s="236"/>
      <c r="AT26" s="236"/>
      <c r="AU26" s="236"/>
      <c r="AV26" s="236"/>
      <c r="AW26" s="236"/>
      <c r="AX26" s="236"/>
      <c r="AY26" s="236"/>
      <c r="AZ26" s="110"/>
      <c r="BA26" s="236">
        <v>618</v>
      </c>
      <c r="BB26" s="236"/>
      <c r="BC26" s="236"/>
      <c r="BD26" s="236"/>
      <c r="BE26" s="236"/>
      <c r="BF26" s="236"/>
      <c r="BG26" s="236"/>
      <c r="BH26" s="236"/>
      <c r="BI26" s="134"/>
      <c r="BJ26" s="236">
        <v>517</v>
      </c>
      <c r="BK26" s="236"/>
      <c r="BL26" s="236"/>
      <c r="BM26" s="236"/>
      <c r="BN26" s="236"/>
      <c r="BO26" s="236"/>
      <c r="BP26" s="236"/>
      <c r="BQ26" s="236"/>
    </row>
    <row r="27" spans="3:69" ht="15" customHeight="1">
      <c r="C27" s="43" t="s">
        <v>54</v>
      </c>
      <c r="D27" s="105"/>
      <c r="E27" s="105"/>
      <c r="F27" s="105"/>
      <c r="G27" s="105"/>
      <c r="H27" s="105"/>
      <c r="I27" s="105"/>
      <c r="J27" s="105"/>
      <c r="K27" s="105"/>
      <c r="L27" s="54"/>
      <c r="M27" s="54"/>
      <c r="AR27" s="236">
        <v>0</v>
      </c>
      <c r="AS27" s="236"/>
      <c r="AT27" s="236"/>
      <c r="AU27" s="236"/>
      <c r="AV27" s="236"/>
      <c r="AW27" s="236"/>
      <c r="AX27" s="236"/>
      <c r="AY27" s="236"/>
      <c r="AZ27" s="110"/>
      <c r="BA27" s="236">
        <v>0</v>
      </c>
      <c r="BB27" s="236"/>
      <c r="BC27" s="236"/>
      <c r="BD27" s="236"/>
      <c r="BE27" s="236"/>
      <c r="BF27" s="236"/>
      <c r="BG27" s="236"/>
      <c r="BH27" s="236"/>
      <c r="BI27" s="134"/>
      <c r="BJ27" s="236">
        <v>0</v>
      </c>
      <c r="BK27" s="236"/>
      <c r="BL27" s="236"/>
      <c r="BM27" s="236"/>
      <c r="BN27" s="236"/>
      <c r="BO27" s="236"/>
      <c r="BP27" s="236"/>
      <c r="BQ27" s="236"/>
    </row>
    <row r="28" spans="3:69" ht="15" customHeight="1">
      <c r="C28" s="43" t="s">
        <v>55</v>
      </c>
      <c r="D28" s="105"/>
      <c r="E28" s="105"/>
      <c r="F28" s="105"/>
      <c r="G28" s="105"/>
      <c r="H28" s="105"/>
      <c r="I28" s="105"/>
      <c r="J28" s="105"/>
      <c r="K28" s="105"/>
      <c r="L28" s="54"/>
      <c r="M28" s="54"/>
      <c r="AR28" s="236">
        <v>0</v>
      </c>
      <c r="AS28" s="236"/>
      <c r="AT28" s="236"/>
      <c r="AU28" s="236"/>
      <c r="AV28" s="236"/>
      <c r="AW28" s="236"/>
      <c r="AX28" s="236"/>
      <c r="AY28" s="236"/>
      <c r="AZ28" s="110"/>
      <c r="BA28" s="236">
        <v>0</v>
      </c>
      <c r="BB28" s="236"/>
      <c r="BC28" s="236"/>
      <c r="BD28" s="236"/>
      <c r="BE28" s="236"/>
      <c r="BF28" s="236"/>
      <c r="BG28" s="236"/>
      <c r="BH28" s="236"/>
      <c r="BI28" s="134"/>
      <c r="BJ28" s="236">
        <v>0</v>
      </c>
      <c r="BK28" s="236"/>
      <c r="BL28" s="236"/>
      <c r="BM28" s="236"/>
      <c r="BN28" s="236"/>
      <c r="BO28" s="236"/>
      <c r="BP28" s="236"/>
      <c r="BQ28" s="236"/>
    </row>
    <row r="29" spans="3:69" ht="15" customHeight="1">
      <c r="C29" s="43" t="s">
        <v>56</v>
      </c>
      <c r="D29" s="105"/>
      <c r="E29" s="105"/>
      <c r="F29" s="105"/>
      <c r="G29" s="105"/>
      <c r="H29" s="105"/>
      <c r="I29" s="105"/>
      <c r="J29" s="105"/>
      <c r="K29" s="105"/>
      <c r="L29" s="54"/>
      <c r="M29" s="54"/>
      <c r="AR29" s="236">
        <v>0</v>
      </c>
      <c r="AS29" s="236"/>
      <c r="AT29" s="236"/>
      <c r="AU29" s="236"/>
      <c r="AV29" s="236"/>
      <c r="AW29" s="236"/>
      <c r="AX29" s="236"/>
      <c r="AY29" s="236"/>
      <c r="AZ29" s="110"/>
      <c r="BA29" s="236">
        <v>0</v>
      </c>
      <c r="BB29" s="236"/>
      <c r="BC29" s="236"/>
      <c r="BD29" s="236"/>
      <c r="BE29" s="236"/>
      <c r="BF29" s="236"/>
      <c r="BG29" s="236"/>
      <c r="BH29" s="236"/>
      <c r="BI29" s="134"/>
      <c r="BJ29" s="236">
        <v>0</v>
      </c>
      <c r="BK29" s="236"/>
      <c r="BL29" s="236"/>
      <c r="BM29" s="236"/>
      <c r="BN29" s="236"/>
      <c r="BO29" s="236"/>
      <c r="BP29" s="236"/>
      <c r="BQ29" s="236"/>
    </row>
    <row r="30" spans="3:69" ht="15" customHeight="1" thickBot="1">
      <c r="C30" s="43" t="s">
        <v>201</v>
      </c>
      <c r="D30" s="105"/>
      <c r="E30" s="105"/>
      <c r="F30" s="105"/>
      <c r="G30" s="105"/>
      <c r="H30" s="105"/>
      <c r="I30" s="105"/>
      <c r="J30" s="105"/>
      <c r="K30" s="105"/>
      <c r="L30" s="54"/>
      <c r="M30" s="54"/>
      <c r="AR30" s="236">
        <v>0</v>
      </c>
      <c r="AS30" s="236"/>
      <c r="AT30" s="236"/>
      <c r="AU30" s="236"/>
      <c r="AV30" s="236"/>
      <c r="AW30" s="236"/>
      <c r="AX30" s="236"/>
      <c r="AY30" s="236"/>
      <c r="AZ30" s="110"/>
      <c r="BA30" s="236">
        <v>0</v>
      </c>
      <c r="BB30" s="236"/>
      <c r="BC30" s="236"/>
      <c r="BD30" s="236"/>
      <c r="BE30" s="236"/>
      <c r="BF30" s="236"/>
      <c r="BG30" s="236"/>
      <c r="BH30" s="236"/>
      <c r="BI30" s="134"/>
      <c r="BJ30" s="236">
        <v>0</v>
      </c>
      <c r="BK30" s="236"/>
      <c r="BL30" s="236"/>
      <c r="BM30" s="236"/>
      <c r="BN30" s="236"/>
      <c r="BO30" s="236"/>
      <c r="BP30" s="236"/>
      <c r="BQ30" s="236"/>
    </row>
    <row r="31" spans="3:74" ht="15" customHeight="1">
      <c r="C31" s="43" t="s">
        <v>57</v>
      </c>
      <c r="D31" s="105"/>
      <c r="E31" s="105"/>
      <c r="F31" s="105"/>
      <c r="G31" s="105"/>
      <c r="H31" s="105"/>
      <c r="I31" s="105"/>
      <c r="J31" s="105"/>
      <c r="K31" s="105"/>
      <c r="L31" s="54"/>
      <c r="M31" s="54"/>
      <c r="AR31" s="236">
        <f>23-1</f>
        <v>22</v>
      </c>
      <c r="AS31" s="236"/>
      <c r="AT31" s="236"/>
      <c r="AU31" s="236"/>
      <c r="AV31" s="236"/>
      <c r="AW31" s="236"/>
      <c r="AX31" s="236"/>
      <c r="AY31" s="236"/>
      <c r="AZ31" s="110"/>
      <c r="BA31" s="236">
        <v>78</v>
      </c>
      <c r="BB31" s="236"/>
      <c r="BC31" s="236"/>
      <c r="BD31" s="236"/>
      <c r="BE31" s="236"/>
      <c r="BF31" s="236"/>
      <c r="BG31" s="236"/>
      <c r="BH31" s="236"/>
      <c r="BI31" s="134"/>
      <c r="BJ31" s="236">
        <v>49</v>
      </c>
      <c r="BK31" s="236"/>
      <c r="BL31" s="236"/>
      <c r="BM31" s="236"/>
      <c r="BN31" s="236"/>
      <c r="BO31" s="236"/>
      <c r="BP31" s="236"/>
      <c r="BQ31" s="236"/>
      <c r="BT31" s="226" t="s">
        <v>77</v>
      </c>
      <c r="BU31" s="227"/>
      <c r="BV31" s="228"/>
    </row>
    <row r="32" spans="3:85" s="144" customFormat="1" ht="15" customHeight="1" thickBot="1">
      <c r="C32" s="192" t="s">
        <v>58</v>
      </c>
      <c r="D32" s="142"/>
      <c r="E32" s="142"/>
      <c r="F32" s="142"/>
      <c r="G32" s="142"/>
      <c r="H32" s="142"/>
      <c r="I32" s="142"/>
      <c r="J32" s="142"/>
      <c r="K32" s="142"/>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R32" s="239">
        <f>SUM(AR23:AY31)</f>
        <v>2114</v>
      </c>
      <c r="AS32" s="239"/>
      <c r="AT32" s="239"/>
      <c r="AU32" s="239"/>
      <c r="AV32" s="239"/>
      <c r="AW32" s="239"/>
      <c r="AX32" s="239"/>
      <c r="AY32" s="239"/>
      <c r="AZ32" s="210"/>
      <c r="BA32" s="239">
        <f>SUM(BA23:BH31)</f>
        <v>2172</v>
      </c>
      <c r="BB32" s="239"/>
      <c r="BC32" s="239"/>
      <c r="BD32" s="239"/>
      <c r="BE32" s="239"/>
      <c r="BF32" s="239"/>
      <c r="BG32" s="239"/>
      <c r="BH32" s="239"/>
      <c r="BI32" s="211"/>
      <c r="BJ32" s="239">
        <f>SUM(BJ23:BQ31)</f>
        <v>1804</v>
      </c>
      <c r="BK32" s="239"/>
      <c r="BL32" s="239"/>
      <c r="BM32" s="239"/>
      <c r="BN32" s="239"/>
      <c r="BO32" s="239"/>
      <c r="BP32" s="239"/>
      <c r="BQ32" s="239"/>
      <c r="BT32" s="229"/>
      <c r="BU32" s="221"/>
      <c r="BV32" s="248"/>
      <c r="CA32" s="183"/>
      <c r="CB32" s="184"/>
      <c r="CC32" s="183"/>
      <c r="CD32" s="187"/>
      <c r="CE32" s="187"/>
      <c r="CF32" s="187"/>
      <c r="CG32" s="187"/>
    </row>
    <row r="33" spans="3:74" ht="15" customHeight="1">
      <c r="C33" s="131" t="s">
        <v>207</v>
      </c>
      <c r="D33" s="147"/>
      <c r="E33" s="147"/>
      <c r="F33" s="147"/>
      <c r="G33" s="147"/>
      <c r="H33" s="147"/>
      <c r="I33" s="147"/>
      <c r="J33" s="147"/>
      <c r="K33" s="147"/>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04"/>
      <c r="AR33" s="239">
        <f>AR20-AR32</f>
        <v>-490</v>
      </c>
      <c r="AS33" s="239"/>
      <c r="AT33" s="239"/>
      <c r="AU33" s="239"/>
      <c r="AV33" s="239"/>
      <c r="AW33" s="239"/>
      <c r="AX33" s="239"/>
      <c r="AY33" s="239"/>
      <c r="AZ33" s="210"/>
      <c r="BA33" s="239">
        <f>BA20-BA32</f>
        <v>-357</v>
      </c>
      <c r="BB33" s="239"/>
      <c r="BC33" s="239"/>
      <c r="BD33" s="239"/>
      <c r="BE33" s="239"/>
      <c r="BF33" s="239"/>
      <c r="BG33" s="239"/>
      <c r="BH33" s="239"/>
      <c r="BI33" s="211"/>
      <c r="BJ33" s="239">
        <f>BJ20-BJ32</f>
        <v>-168</v>
      </c>
      <c r="BK33" s="239"/>
      <c r="BL33" s="239"/>
      <c r="BM33" s="239"/>
      <c r="BN33" s="239"/>
      <c r="BO33" s="239"/>
      <c r="BP33" s="239"/>
      <c r="BQ33" s="239"/>
      <c r="BT33" s="80">
        <v>2007</v>
      </c>
      <c r="BU33" s="80">
        <v>2006</v>
      </c>
      <c r="BV33" s="80">
        <v>2005</v>
      </c>
    </row>
    <row r="34" spans="44:69" ht="12" customHeight="1">
      <c r="AR34" s="134"/>
      <c r="AS34" s="134"/>
      <c r="AT34" s="134"/>
      <c r="AU34" s="134"/>
      <c r="AV34" s="134"/>
      <c r="AW34" s="134"/>
      <c r="AX34" s="134"/>
      <c r="AY34" s="134"/>
      <c r="AZ34" s="110"/>
      <c r="BA34" s="134"/>
      <c r="BB34" s="134"/>
      <c r="BC34" s="134"/>
      <c r="BD34" s="134"/>
      <c r="BE34" s="134"/>
      <c r="BF34" s="134"/>
      <c r="BG34" s="134"/>
      <c r="BH34" s="134"/>
      <c r="BI34" s="134"/>
      <c r="BJ34" s="134"/>
      <c r="BK34" s="134"/>
      <c r="BL34" s="134"/>
      <c r="BM34" s="134"/>
      <c r="BN34" s="134"/>
      <c r="BO34" s="134"/>
      <c r="BP34" s="134"/>
      <c r="BQ34" s="134"/>
    </row>
    <row r="35" spans="3:74" ht="15" customHeight="1">
      <c r="C35" s="43" t="s">
        <v>70</v>
      </c>
      <c r="D35" s="105"/>
      <c r="E35" s="105"/>
      <c r="F35" s="105"/>
      <c r="G35" s="105"/>
      <c r="H35" s="105"/>
      <c r="I35" s="105"/>
      <c r="J35" s="105"/>
      <c r="K35" s="105"/>
      <c r="L35" s="54"/>
      <c r="M35" s="54"/>
      <c r="AR35" s="236">
        <v>6</v>
      </c>
      <c r="AS35" s="236"/>
      <c r="AT35" s="236"/>
      <c r="AU35" s="236"/>
      <c r="AV35" s="236"/>
      <c r="AW35" s="236"/>
      <c r="AX35" s="236"/>
      <c r="AY35" s="236"/>
      <c r="AZ35" s="110"/>
      <c r="BA35" s="236">
        <v>0</v>
      </c>
      <c r="BB35" s="236"/>
      <c r="BC35" s="236"/>
      <c r="BD35" s="236"/>
      <c r="BE35" s="236"/>
      <c r="BF35" s="236"/>
      <c r="BG35" s="236"/>
      <c r="BH35" s="236"/>
      <c r="BI35" s="134"/>
      <c r="BJ35" s="236">
        <v>0</v>
      </c>
      <c r="BK35" s="236"/>
      <c r="BL35" s="236"/>
      <c r="BM35" s="236"/>
      <c r="BN35" s="236"/>
      <c r="BO35" s="236"/>
      <c r="BP35" s="236"/>
      <c r="BQ35" s="236"/>
      <c r="BS35" s="149" t="s">
        <v>76</v>
      </c>
      <c r="BT35" s="150">
        <v>6</v>
      </c>
      <c r="BU35" s="150"/>
      <c r="BV35" s="150"/>
    </row>
    <row r="36" spans="3:69" ht="15" customHeight="1">
      <c r="C36" s="131" t="s">
        <v>206</v>
      </c>
      <c r="D36" s="147"/>
      <c r="E36" s="147"/>
      <c r="F36" s="147"/>
      <c r="G36" s="147"/>
      <c r="H36" s="147"/>
      <c r="I36" s="147"/>
      <c r="J36" s="147"/>
      <c r="K36" s="147"/>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04"/>
      <c r="AR36" s="239">
        <f>AR33+AR35</f>
        <v>-484</v>
      </c>
      <c r="AS36" s="239"/>
      <c r="AT36" s="239"/>
      <c r="AU36" s="239"/>
      <c r="AV36" s="239"/>
      <c r="AW36" s="239"/>
      <c r="AX36" s="239"/>
      <c r="AY36" s="239"/>
      <c r="AZ36" s="210"/>
      <c r="BA36" s="239">
        <f>BA33+BA35</f>
        <v>-357</v>
      </c>
      <c r="BB36" s="239"/>
      <c r="BC36" s="239"/>
      <c r="BD36" s="239"/>
      <c r="BE36" s="239"/>
      <c r="BF36" s="239"/>
      <c r="BG36" s="239"/>
      <c r="BH36" s="239"/>
      <c r="BI36" s="211"/>
      <c r="BJ36" s="239">
        <f>BJ33+BJ35</f>
        <v>-168</v>
      </c>
      <c r="BK36" s="239"/>
      <c r="BL36" s="239"/>
      <c r="BM36" s="239"/>
      <c r="BN36" s="239"/>
      <c r="BO36" s="239"/>
      <c r="BP36" s="239"/>
      <c r="BQ36" s="239"/>
    </row>
    <row r="37" spans="3:69" ht="13.5" customHeight="1">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R37" s="134"/>
      <c r="AS37" s="134"/>
      <c r="AT37" s="134"/>
      <c r="AU37" s="134"/>
      <c r="AV37" s="134"/>
      <c r="AW37" s="134"/>
      <c r="AX37" s="134"/>
      <c r="AY37" s="134"/>
      <c r="AZ37" s="110"/>
      <c r="BA37" s="134"/>
      <c r="BB37" s="134"/>
      <c r="BC37" s="134"/>
      <c r="BD37" s="134"/>
      <c r="BE37" s="134"/>
      <c r="BF37" s="134"/>
      <c r="BG37" s="134"/>
      <c r="BH37" s="134"/>
      <c r="BI37" s="134"/>
      <c r="BJ37" s="134"/>
      <c r="BK37" s="134"/>
      <c r="BL37" s="134"/>
      <c r="BM37" s="134"/>
      <c r="BN37" s="134"/>
      <c r="BO37" s="134"/>
      <c r="BP37" s="134"/>
      <c r="BQ37" s="134"/>
    </row>
    <row r="38" spans="3:69" ht="15" customHeight="1">
      <c r="C38" s="47" t="s">
        <v>210</v>
      </c>
      <c r="D38" s="118"/>
      <c r="E38" s="118"/>
      <c r="F38" s="118"/>
      <c r="G38" s="118"/>
      <c r="H38" s="118"/>
      <c r="I38" s="118"/>
      <c r="J38" s="118"/>
      <c r="K38" s="118"/>
      <c r="L38" s="123"/>
      <c r="M38" s="123"/>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R38" s="236">
        <v>0</v>
      </c>
      <c r="AS38" s="236"/>
      <c r="AT38" s="236"/>
      <c r="AU38" s="236"/>
      <c r="AV38" s="236"/>
      <c r="AW38" s="236"/>
      <c r="AX38" s="236"/>
      <c r="AY38" s="236"/>
      <c r="AZ38" s="110"/>
      <c r="BA38" s="236">
        <v>0</v>
      </c>
      <c r="BB38" s="236"/>
      <c r="BC38" s="236"/>
      <c r="BD38" s="236"/>
      <c r="BE38" s="236"/>
      <c r="BF38" s="236"/>
      <c r="BG38" s="236"/>
      <c r="BH38" s="236"/>
      <c r="BI38" s="134"/>
      <c r="BJ38" s="236">
        <v>0</v>
      </c>
      <c r="BK38" s="236"/>
      <c r="BL38" s="236"/>
      <c r="BM38" s="236"/>
      <c r="BN38" s="236"/>
      <c r="BO38" s="236"/>
      <c r="BP38" s="236"/>
      <c r="BQ38" s="236"/>
    </row>
    <row r="39" spans="3:69" ht="15" customHeight="1">
      <c r="C39" s="131" t="s">
        <v>205</v>
      </c>
      <c r="D39" s="147"/>
      <c r="E39" s="147"/>
      <c r="F39" s="147"/>
      <c r="G39" s="147"/>
      <c r="H39" s="147"/>
      <c r="I39" s="147"/>
      <c r="J39" s="147"/>
      <c r="K39" s="147"/>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04"/>
      <c r="AR39" s="239">
        <f>AR38+AR36</f>
        <v>-484</v>
      </c>
      <c r="AS39" s="239"/>
      <c r="AT39" s="239"/>
      <c r="AU39" s="239"/>
      <c r="AV39" s="239"/>
      <c r="AW39" s="239"/>
      <c r="AX39" s="239"/>
      <c r="AY39" s="239"/>
      <c r="AZ39" s="210"/>
      <c r="BA39" s="239">
        <f>BA38+BA36</f>
        <v>-357</v>
      </c>
      <c r="BB39" s="239"/>
      <c r="BC39" s="239"/>
      <c r="BD39" s="239"/>
      <c r="BE39" s="239"/>
      <c r="BF39" s="239"/>
      <c r="BG39" s="239"/>
      <c r="BH39" s="239"/>
      <c r="BI39" s="211"/>
      <c r="BJ39" s="239">
        <f>BJ38+BJ36</f>
        <v>-168</v>
      </c>
      <c r="BK39" s="239"/>
      <c r="BL39" s="239"/>
      <c r="BM39" s="239"/>
      <c r="BN39" s="239"/>
      <c r="BO39" s="239"/>
      <c r="BP39" s="239"/>
      <c r="BQ39" s="239"/>
    </row>
    <row r="40" spans="3:69" ht="15" customHeight="1">
      <c r="C40" s="67" t="s">
        <v>202</v>
      </c>
      <c r="D40" s="105"/>
      <c r="E40" s="105"/>
      <c r="F40" s="105"/>
      <c r="G40" s="105"/>
      <c r="H40" s="105"/>
      <c r="I40" s="105"/>
      <c r="J40" s="105"/>
      <c r="K40" s="105"/>
      <c r="L40" s="54"/>
      <c r="M40" s="54"/>
      <c r="AR40" s="236">
        <f>IF(AR33&gt;0,-AR33*0.3,0)</f>
        <v>0</v>
      </c>
      <c r="AS40" s="236"/>
      <c r="AT40" s="236"/>
      <c r="AU40" s="236"/>
      <c r="AV40" s="236"/>
      <c r="AW40" s="236"/>
      <c r="AX40" s="236"/>
      <c r="AY40" s="236"/>
      <c r="AZ40" s="110"/>
      <c r="BA40" s="236">
        <f>IF(BA33&gt;0,-BA33*0.3,0)</f>
        <v>0</v>
      </c>
      <c r="BB40" s="236"/>
      <c r="BC40" s="236"/>
      <c r="BD40" s="236"/>
      <c r="BE40" s="236"/>
      <c r="BF40" s="236"/>
      <c r="BG40" s="236"/>
      <c r="BH40" s="236"/>
      <c r="BI40" s="134"/>
      <c r="BJ40" s="236">
        <f>IF(BJ33&gt;0,-BJ33*0.3,0)</f>
        <v>0</v>
      </c>
      <c r="BK40" s="236"/>
      <c r="BL40" s="236"/>
      <c r="BM40" s="236"/>
      <c r="BN40" s="236"/>
      <c r="BO40" s="236"/>
      <c r="BP40" s="236"/>
      <c r="BQ40" s="236"/>
    </row>
    <row r="41" spans="44:69" ht="15" customHeight="1">
      <c r="AR41" s="163"/>
      <c r="AS41" s="163"/>
      <c r="AT41" s="163"/>
      <c r="AU41" s="163"/>
      <c r="AV41" s="163"/>
      <c r="AW41" s="163"/>
      <c r="AX41" s="163"/>
      <c r="AY41" s="163"/>
      <c r="AZ41" s="110"/>
      <c r="BA41" s="163"/>
      <c r="BB41" s="163"/>
      <c r="BC41" s="163"/>
      <c r="BD41" s="163"/>
      <c r="BE41" s="163"/>
      <c r="BF41" s="163"/>
      <c r="BG41" s="163"/>
      <c r="BH41" s="163"/>
      <c r="BI41" s="134"/>
      <c r="BJ41" s="163"/>
      <c r="BK41" s="163"/>
      <c r="BL41" s="163"/>
      <c r="BM41" s="163"/>
      <c r="BN41" s="163"/>
      <c r="BO41" s="163"/>
      <c r="BP41" s="163"/>
      <c r="BQ41" s="163"/>
    </row>
    <row r="42" spans="3:85" s="80" customFormat="1" ht="15" customHeight="1" thickBot="1">
      <c r="C42" s="78" t="s">
        <v>73</v>
      </c>
      <c r="D42" s="79"/>
      <c r="E42" s="79"/>
      <c r="F42" s="79"/>
      <c r="G42" s="79"/>
      <c r="H42" s="79"/>
      <c r="I42" s="79"/>
      <c r="J42" s="79"/>
      <c r="K42" s="79"/>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239">
        <f>AR39+AR40</f>
        <v>-484</v>
      </c>
      <c r="AS42" s="239"/>
      <c r="AT42" s="239"/>
      <c r="AU42" s="239"/>
      <c r="AV42" s="239"/>
      <c r="AW42" s="239"/>
      <c r="AX42" s="239"/>
      <c r="AY42" s="239"/>
      <c r="AZ42" s="210"/>
      <c r="BA42" s="239">
        <f>BA39+BA40</f>
        <v>-357</v>
      </c>
      <c r="BB42" s="239"/>
      <c r="BC42" s="239"/>
      <c r="BD42" s="239"/>
      <c r="BE42" s="239"/>
      <c r="BF42" s="239"/>
      <c r="BG42" s="239"/>
      <c r="BH42" s="239"/>
      <c r="BI42" s="211"/>
      <c r="BJ42" s="239">
        <f>BJ39+BJ40</f>
        <v>-168</v>
      </c>
      <c r="BK42" s="239"/>
      <c r="BL42" s="239"/>
      <c r="BM42" s="239"/>
      <c r="BN42" s="239"/>
      <c r="BO42" s="239"/>
      <c r="BP42" s="239"/>
      <c r="BQ42" s="239"/>
      <c r="CA42" s="183"/>
      <c r="CB42" s="184"/>
      <c r="CC42" s="183"/>
      <c r="CD42" s="187"/>
      <c r="CE42" s="187"/>
      <c r="CF42" s="187"/>
      <c r="CG42" s="187"/>
    </row>
    <row r="43" spans="44:69" ht="13.5" customHeight="1" thickTop="1">
      <c r="AR43" s="165"/>
      <c r="AS43" s="165"/>
      <c r="AT43" s="165"/>
      <c r="AU43" s="165"/>
      <c r="AV43" s="165"/>
      <c r="AW43" s="165"/>
      <c r="AX43" s="165"/>
      <c r="AY43" s="165"/>
      <c r="AZ43" s="110"/>
      <c r="BA43" s="165"/>
      <c r="BB43" s="165"/>
      <c r="BC43" s="165"/>
      <c r="BD43" s="165"/>
      <c r="BE43" s="165"/>
      <c r="BF43" s="165"/>
      <c r="BG43" s="165"/>
      <c r="BH43" s="165"/>
      <c r="BI43" s="134"/>
      <c r="BJ43" s="165"/>
      <c r="BK43" s="165"/>
      <c r="BL43" s="165"/>
      <c r="BM43" s="165"/>
      <c r="BN43" s="165"/>
      <c r="BO43" s="165"/>
      <c r="BP43" s="165"/>
      <c r="BQ43" s="165"/>
    </row>
    <row r="44" spans="3:85" s="67" customFormat="1" ht="12.75">
      <c r="C44" s="63" t="s">
        <v>74</v>
      </c>
      <c r="D44" s="68"/>
      <c r="E44" s="68"/>
      <c r="F44" s="68"/>
      <c r="G44" s="68"/>
      <c r="H44" s="68"/>
      <c r="I44" s="68"/>
      <c r="J44" s="68"/>
      <c r="K44" s="68"/>
      <c r="L44" s="55"/>
      <c r="M44" s="55"/>
      <c r="AR44" s="240">
        <f>BA52</f>
        <v>19895</v>
      </c>
      <c r="AS44" s="240"/>
      <c r="AT44" s="240"/>
      <c r="AU44" s="240"/>
      <c r="AV44" s="240"/>
      <c r="AW44" s="240"/>
      <c r="AX44" s="240"/>
      <c r="AY44" s="240"/>
      <c r="AZ44" s="212"/>
      <c r="BA44" s="240">
        <f>BJ52</f>
        <v>20252</v>
      </c>
      <c r="BB44" s="240"/>
      <c r="BC44" s="240"/>
      <c r="BD44" s="240"/>
      <c r="BE44" s="240"/>
      <c r="BF44" s="240"/>
      <c r="BG44" s="240"/>
      <c r="BH44" s="240"/>
      <c r="BI44" s="69"/>
      <c r="BJ44" s="240">
        <v>20420</v>
      </c>
      <c r="BK44" s="240"/>
      <c r="BL44" s="240"/>
      <c r="BM44" s="240"/>
      <c r="BN44" s="240"/>
      <c r="BO44" s="240"/>
      <c r="BP44" s="240"/>
      <c r="BQ44" s="240"/>
      <c r="CA44" s="183"/>
      <c r="CB44" s="184"/>
      <c r="CC44" s="183"/>
      <c r="CD44" s="187"/>
      <c r="CE44" s="187"/>
      <c r="CF44" s="187"/>
      <c r="CG44" s="187"/>
    </row>
    <row r="45" spans="3:85" s="67" customFormat="1" ht="12.75">
      <c r="C45" s="63" t="s">
        <v>208</v>
      </c>
      <c r="D45" s="68"/>
      <c r="E45" s="68"/>
      <c r="F45" s="68"/>
      <c r="G45" s="68"/>
      <c r="H45" s="68"/>
      <c r="I45" s="68"/>
      <c r="J45" s="68"/>
      <c r="K45" s="68"/>
      <c r="L45" s="55"/>
      <c r="M45" s="55"/>
      <c r="AR45" s="69"/>
      <c r="AS45" s="69"/>
      <c r="AT45" s="69"/>
      <c r="AU45" s="69"/>
      <c r="AV45" s="69"/>
      <c r="AW45" s="69"/>
      <c r="AX45" s="69"/>
      <c r="AY45" s="69"/>
      <c r="AZ45" s="212"/>
      <c r="BA45" s="69"/>
      <c r="BB45" s="69"/>
      <c r="BC45" s="69"/>
      <c r="BD45" s="69"/>
      <c r="BE45" s="69"/>
      <c r="BF45" s="69"/>
      <c r="BG45" s="69"/>
      <c r="BH45" s="69"/>
      <c r="BI45" s="69"/>
      <c r="BJ45" s="69"/>
      <c r="BK45" s="69"/>
      <c r="BL45" s="69"/>
      <c r="BM45" s="69"/>
      <c r="BN45" s="69"/>
      <c r="BO45" s="69"/>
      <c r="BP45" s="69"/>
      <c r="BQ45" s="69"/>
      <c r="CA45" s="183"/>
      <c r="CB45" s="184"/>
      <c r="CC45" s="183"/>
      <c r="CD45" s="187"/>
      <c r="CE45" s="187"/>
      <c r="CF45" s="187"/>
      <c r="CG45" s="187"/>
    </row>
    <row r="46" spans="3:85" s="67" customFormat="1" ht="12.75">
      <c r="C46" s="81" t="s">
        <v>67</v>
      </c>
      <c r="D46" s="68"/>
      <c r="E46" s="68"/>
      <c r="F46" s="68"/>
      <c r="G46" s="68"/>
      <c r="H46" s="68"/>
      <c r="I46" s="68"/>
      <c r="J46" s="68"/>
      <c r="K46" s="68"/>
      <c r="L46" s="55"/>
      <c r="M46" s="55"/>
      <c r="AR46" s="240">
        <f>AR29</f>
        <v>0</v>
      </c>
      <c r="AS46" s="240"/>
      <c r="AT46" s="240"/>
      <c r="AU46" s="240"/>
      <c r="AV46" s="240"/>
      <c r="AW46" s="240"/>
      <c r="AX46" s="240"/>
      <c r="AY46" s="240"/>
      <c r="AZ46" s="212"/>
      <c r="BA46" s="240">
        <f>BA29</f>
        <v>0</v>
      </c>
      <c r="BB46" s="240"/>
      <c r="BC46" s="240"/>
      <c r="BD46" s="240"/>
      <c r="BE46" s="240"/>
      <c r="BF46" s="240"/>
      <c r="BG46" s="240"/>
      <c r="BH46" s="240"/>
      <c r="BI46" s="69"/>
      <c r="BJ46" s="240">
        <f>BJ29</f>
        <v>0</v>
      </c>
      <c r="BK46" s="240"/>
      <c r="BL46" s="240"/>
      <c r="BM46" s="240"/>
      <c r="BN46" s="240"/>
      <c r="BO46" s="240"/>
      <c r="BP46" s="240"/>
      <c r="BQ46" s="240"/>
      <c r="CA46" s="183"/>
      <c r="CB46" s="184"/>
      <c r="CC46" s="183"/>
      <c r="CD46" s="187"/>
      <c r="CE46" s="187"/>
      <c r="CF46" s="187"/>
      <c r="CG46" s="187"/>
    </row>
    <row r="47" spans="3:85" s="67" customFormat="1" ht="12.75">
      <c r="C47" s="81" t="s">
        <v>68</v>
      </c>
      <c r="D47" s="68"/>
      <c r="E47" s="68"/>
      <c r="F47" s="68"/>
      <c r="G47" s="68"/>
      <c r="H47" s="68"/>
      <c r="I47" s="68"/>
      <c r="J47" s="68"/>
      <c r="K47" s="68"/>
      <c r="L47" s="55"/>
      <c r="M47" s="55"/>
      <c r="AR47" s="240">
        <f>AR30</f>
        <v>0</v>
      </c>
      <c r="AS47" s="240"/>
      <c r="AT47" s="240"/>
      <c r="AU47" s="240"/>
      <c r="AV47" s="240"/>
      <c r="AW47" s="240"/>
      <c r="AX47" s="240"/>
      <c r="AY47" s="240"/>
      <c r="AZ47" s="212"/>
      <c r="BA47" s="240">
        <f>BA30</f>
        <v>0</v>
      </c>
      <c r="BB47" s="240"/>
      <c r="BC47" s="240"/>
      <c r="BD47" s="240"/>
      <c r="BE47" s="240"/>
      <c r="BF47" s="240"/>
      <c r="BG47" s="240"/>
      <c r="BH47" s="240"/>
      <c r="BI47" s="69"/>
      <c r="BJ47" s="240">
        <f>BJ30</f>
        <v>0</v>
      </c>
      <c r="BK47" s="240"/>
      <c r="BL47" s="240"/>
      <c r="BM47" s="240"/>
      <c r="BN47" s="240"/>
      <c r="BO47" s="240"/>
      <c r="BP47" s="240"/>
      <c r="BQ47" s="240"/>
      <c r="CA47" s="183"/>
      <c r="CB47" s="184"/>
      <c r="CC47" s="183"/>
      <c r="CD47" s="187"/>
      <c r="CE47" s="187"/>
      <c r="CF47" s="187"/>
      <c r="CG47" s="187"/>
    </row>
    <row r="48" spans="3:85" s="67" customFormat="1" ht="12.75">
      <c r="C48" s="81" t="s">
        <v>69</v>
      </c>
      <c r="D48" s="68"/>
      <c r="E48" s="68"/>
      <c r="F48" s="68"/>
      <c r="G48" s="68"/>
      <c r="H48" s="68"/>
      <c r="I48" s="68"/>
      <c r="J48" s="68"/>
      <c r="K48" s="68"/>
      <c r="L48" s="55"/>
      <c r="M48" s="55"/>
      <c r="AR48" s="240">
        <f>-AR40</f>
        <v>0</v>
      </c>
      <c r="AS48" s="240"/>
      <c r="AT48" s="240"/>
      <c r="AU48" s="240"/>
      <c r="AV48" s="240"/>
      <c r="AW48" s="240"/>
      <c r="AX48" s="240"/>
      <c r="AY48" s="240"/>
      <c r="AZ48" s="212"/>
      <c r="BA48" s="240">
        <f>-BA40</f>
        <v>0</v>
      </c>
      <c r="BB48" s="240"/>
      <c r="BC48" s="240"/>
      <c r="BD48" s="240"/>
      <c r="BE48" s="240"/>
      <c r="BF48" s="240"/>
      <c r="BG48" s="240"/>
      <c r="BH48" s="240"/>
      <c r="BI48" s="69"/>
      <c r="BJ48" s="240">
        <f>-BJ40</f>
        <v>0</v>
      </c>
      <c r="BK48" s="240"/>
      <c r="BL48" s="240"/>
      <c r="BM48" s="240"/>
      <c r="BN48" s="240"/>
      <c r="BO48" s="240"/>
      <c r="BP48" s="240"/>
      <c r="BQ48" s="240"/>
      <c r="CA48" s="183"/>
      <c r="CB48" s="184"/>
      <c r="CC48" s="183"/>
      <c r="CD48" s="187"/>
      <c r="CE48" s="187"/>
      <c r="CF48" s="187"/>
      <c r="CG48" s="187"/>
    </row>
    <row r="49" spans="3:85" s="67" customFormat="1" ht="12.75">
      <c r="C49" s="63" t="s">
        <v>203</v>
      </c>
      <c r="D49" s="68"/>
      <c r="E49" s="68"/>
      <c r="F49" s="68"/>
      <c r="G49" s="68"/>
      <c r="H49" s="68"/>
      <c r="I49" s="68"/>
      <c r="J49" s="68"/>
      <c r="K49" s="68"/>
      <c r="L49" s="55"/>
      <c r="M49" s="55"/>
      <c r="AR49" s="69"/>
      <c r="AS49" s="69"/>
      <c r="AT49" s="69"/>
      <c r="AU49" s="69"/>
      <c r="AV49" s="69"/>
      <c r="AW49" s="69"/>
      <c r="AX49" s="69"/>
      <c r="AY49" s="69"/>
      <c r="AZ49" s="212"/>
      <c r="BA49" s="69"/>
      <c r="BB49" s="69"/>
      <c r="BC49" s="69"/>
      <c r="BD49" s="69"/>
      <c r="BE49" s="69"/>
      <c r="BF49" s="69"/>
      <c r="BG49" s="69"/>
      <c r="BH49" s="69"/>
      <c r="BI49" s="69"/>
      <c r="BJ49" s="69"/>
      <c r="BK49" s="69"/>
      <c r="BL49" s="69"/>
      <c r="BM49" s="69"/>
      <c r="BN49" s="69"/>
      <c r="BO49" s="69"/>
      <c r="BP49" s="69"/>
      <c r="BQ49" s="69"/>
      <c r="CA49" s="183"/>
      <c r="CB49" s="184"/>
      <c r="CC49" s="183"/>
      <c r="CD49" s="187"/>
      <c r="CE49" s="187"/>
      <c r="CF49" s="187"/>
      <c r="CG49" s="187"/>
    </row>
    <row r="50" spans="3:85" s="67" customFormat="1" ht="12.75">
      <c r="C50" s="67" t="s">
        <v>3</v>
      </c>
      <c r="D50" s="68"/>
      <c r="E50" s="68"/>
      <c r="F50" s="68"/>
      <c r="G50" s="68"/>
      <c r="H50" s="68"/>
      <c r="I50" s="68"/>
      <c r="J50" s="68"/>
      <c r="K50" s="68"/>
      <c r="L50" s="55"/>
      <c r="M50" s="55"/>
      <c r="AR50" s="240">
        <v>0</v>
      </c>
      <c r="AS50" s="240"/>
      <c r="AT50" s="240"/>
      <c r="AU50" s="240"/>
      <c r="AV50" s="240"/>
      <c r="AW50" s="240"/>
      <c r="AX50" s="240"/>
      <c r="AY50" s="240"/>
      <c r="AZ50" s="212"/>
      <c r="BA50" s="240">
        <v>0</v>
      </c>
      <c r="BB50" s="240"/>
      <c r="BC50" s="240"/>
      <c r="BD50" s="240"/>
      <c r="BE50" s="240"/>
      <c r="BF50" s="240"/>
      <c r="BG50" s="240"/>
      <c r="BH50" s="240"/>
      <c r="BI50" s="69"/>
      <c r="BJ50" s="240">
        <v>0</v>
      </c>
      <c r="BK50" s="240"/>
      <c r="BL50" s="240"/>
      <c r="BM50" s="240"/>
      <c r="BN50" s="240"/>
      <c r="BO50" s="240"/>
      <c r="BP50" s="240"/>
      <c r="BQ50" s="240"/>
      <c r="CA50" s="183"/>
      <c r="CB50" s="184"/>
      <c r="CC50" s="183"/>
      <c r="CD50" s="187"/>
      <c r="CE50" s="187"/>
      <c r="CF50" s="187"/>
      <c r="CG50" s="187"/>
    </row>
    <row r="51" spans="3:85" s="67" customFormat="1" ht="12.75">
      <c r="C51" s="67" t="s">
        <v>62</v>
      </c>
      <c r="D51" s="68"/>
      <c r="E51" s="68"/>
      <c r="F51" s="68"/>
      <c r="G51" s="68"/>
      <c r="H51" s="68"/>
      <c r="I51" s="68"/>
      <c r="J51" s="68"/>
      <c r="K51" s="68"/>
      <c r="L51" s="55"/>
      <c r="M51" s="55"/>
      <c r="AR51" s="240">
        <v>0</v>
      </c>
      <c r="AS51" s="240"/>
      <c r="AT51" s="240"/>
      <c r="AU51" s="240"/>
      <c r="AV51" s="240"/>
      <c r="AW51" s="240"/>
      <c r="AX51" s="240"/>
      <c r="AY51" s="240"/>
      <c r="AZ51" s="212"/>
      <c r="BA51" s="240">
        <v>0</v>
      </c>
      <c r="BB51" s="240"/>
      <c r="BC51" s="240"/>
      <c r="BD51" s="240"/>
      <c r="BE51" s="240"/>
      <c r="BF51" s="240"/>
      <c r="BG51" s="240"/>
      <c r="BH51" s="240"/>
      <c r="BI51" s="69"/>
      <c r="BJ51" s="240">
        <v>0</v>
      </c>
      <c r="BK51" s="240"/>
      <c r="BL51" s="240"/>
      <c r="BM51" s="240"/>
      <c r="BN51" s="240"/>
      <c r="BO51" s="240"/>
      <c r="BP51" s="240"/>
      <c r="BQ51" s="240"/>
      <c r="CA51" s="183"/>
      <c r="CB51" s="184"/>
      <c r="CC51" s="183"/>
      <c r="CD51" s="187"/>
      <c r="CE51" s="187"/>
      <c r="CF51" s="187"/>
      <c r="CG51" s="187"/>
    </row>
    <row r="52" spans="3:85" s="131" customFormat="1" ht="12.75">
      <c r="C52" s="154" t="s">
        <v>75</v>
      </c>
      <c r="D52" s="155"/>
      <c r="E52" s="155"/>
      <c r="F52" s="155"/>
      <c r="G52" s="155"/>
      <c r="H52" s="155"/>
      <c r="I52" s="155"/>
      <c r="J52" s="155"/>
      <c r="K52" s="155"/>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R52" s="247">
        <f>SUM(AR42:AY51)</f>
        <v>19411</v>
      </c>
      <c r="AS52" s="247"/>
      <c r="AT52" s="247"/>
      <c r="AU52" s="247"/>
      <c r="AV52" s="247"/>
      <c r="AW52" s="247"/>
      <c r="AX52" s="247"/>
      <c r="AY52" s="247"/>
      <c r="AZ52" s="213"/>
      <c r="BA52" s="247">
        <f>SUM(BA42:BH51)</f>
        <v>19895</v>
      </c>
      <c r="BB52" s="247"/>
      <c r="BC52" s="247"/>
      <c r="BD52" s="247"/>
      <c r="BE52" s="247"/>
      <c r="BF52" s="247"/>
      <c r="BG52" s="247"/>
      <c r="BH52" s="247"/>
      <c r="BI52" s="214"/>
      <c r="BJ52" s="247">
        <f>SUM(BJ42:BQ51)</f>
        <v>20252</v>
      </c>
      <c r="BK52" s="247"/>
      <c r="BL52" s="247"/>
      <c r="BM52" s="247"/>
      <c r="BN52" s="247"/>
      <c r="BO52" s="247"/>
      <c r="BP52" s="247"/>
      <c r="BQ52" s="247"/>
      <c r="CA52" s="183"/>
      <c r="CB52" s="184"/>
      <c r="CC52" s="183"/>
      <c r="CD52" s="187"/>
      <c r="CE52" s="187"/>
      <c r="CF52" s="187"/>
      <c r="CG52" s="187"/>
    </row>
    <row r="53" spans="44:85" s="67" customFormat="1" ht="12.75">
      <c r="AR53" s="72"/>
      <c r="AS53" s="72"/>
      <c r="AT53" s="72"/>
      <c r="AU53" s="72"/>
      <c r="AV53" s="72"/>
      <c r="AW53" s="72"/>
      <c r="AX53" s="72"/>
      <c r="AY53" s="72"/>
      <c r="AZ53" s="70"/>
      <c r="BA53" s="72"/>
      <c r="BB53" s="72"/>
      <c r="BC53" s="72"/>
      <c r="BD53" s="72"/>
      <c r="BE53" s="72"/>
      <c r="BF53" s="72"/>
      <c r="BG53" s="72"/>
      <c r="BH53" s="72"/>
      <c r="BI53" s="71"/>
      <c r="BJ53" s="72"/>
      <c r="BK53" s="72"/>
      <c r="BL53" s="72"/>
      <c r="BM53" s="72"/>
      <c r="BN53" s="72"/>
      <c r="BO53" s="72"/>
      <c r="BP53" s="72"/>
      <c r="BQ53" s="72"/>
      <c r="CA53" s="183"/>
      <c r="CB53" s="184"/>
      <c r="CC53" s="183"/>
      <c r="CD53" s="187"/>
      <c r="CE53" s="187"/>
      <c r="CF53" s="187"/>
      <c r="CG53" s="187"/>
    </row>
    <row r="54" spans="3:85" s="67" customFormat="1" ht="12.75">
      <c r="C54" s="82" t="s">
        <v>63</v>
      </c>
      <c r="D54" s="83"/>
      <c r="E54" s="83"/>
      <c r="F54" s="83"/>
      <c r="G54" s="83"/>
      <c r="H54" s="83"/>
      <c r="I54" s="83"/>
      <c r="J54" s="83"/>
      <c r="K54" s="83"/>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238">
        <f>IF('Balance Sheets'!AW26=0,"n/a",(AR33+AR24)/'Balance Sheets'!AW26)</f>
        <v>-0.02938706968933669</v>
      </c>
      <c r="AS54" s="238"/>
      <c r="AT54" s="238"/>
      <c r="AU54" s="238"/>
      <c r="AV54" s="238"/>
      <c r="AW54" s="238"/>
      <c r="AX54" s="238"/>
      <c r="AY54" s="238"/>
      <c r="AZ54" s="158"/>
      <c r="BA54" s="238">
        <f>IF('Balance Sheets'!BH26=0,"n/a",(BA33+BA24)/'Balance Sheets'!BH26)</f>
        <v>-0.021687625296154547</v>
      </c>
      <c r="BB54" s="238"/>
      <c r="BC54" s="238"/>
      <c r="BD54" s="238"/>
      <c r="BE54" s="238"/>
      <c r="BF54" s="238"/>
      <c r="BG54" s="238"/>
      <c r="BH54" s="238"/>
      <c r="BI54" s="159"/>
      <c r="BJ54" s="238"/>
      <c r="BK54" s="238"/>
      <c r="BL54" s="238"/>
      <c r="BM54" s="238"/>
      <c r="BN54" s="238"/>
      <c r="BO54" s="238"/>
      <c r="BP54" s="238"/>
      <c r="BQ54" s="238"/>
      <c r="CA54" s="183"/>
      <c r="CB54" s="184"/>
      <c r="CC54" s="183"/>
      <c r="CD54" s="187"/>
      <c r="CE54" s="187"/>
      <c r="CF54" s="187"/>
      <c r="CG54" s="187"/>
    </row>
    <row r="55" spans="3:85" s="67" customFormat="1" ht="12.75">
      <c r="C55" s="84" t="s">
        <v>64</v>
      </c>
      <c r="D55" s="85"/>
      <c r="E55" s="85"/>
      <c r="F55" s="85"/>
      <c r="G55" s="85"/>
      <c r="H55" s="85"/>
      <c r="I55" s="85"/>
      <c r="J55" s="85"/>
      <c r="K55" s="85"/>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237">
        <f>IF(0.0625*'Balance Sheets'!AW26-('Income Statements'!AR33+'Income Statements'!AR24)&gt;0,0.0625*'Balance Sheets'!AW26-('Income Statements'!AR33+'Income Statements'!AR24),0)</f>
        <v>1532.125</v>
      </c>
      <c r="AS55" s="237"/>
      <c r="AT55" s="237"/>
      <c r="AU55" s="237"/>
      <c r="AV55" s="237"/>
      <c r="AW55" s="237"/>
      <c r="AX55" s="237"/>
      <c r="AY55" s="237"/>
      <c r="AZ55" s="86"/>
      <c r="BA55" s="237"/>
      <c r="BB55" s="237"/>
      <c r="BC55" s="237"/>
      <c r="BD55" s="237"/>
      <c r="BE55" s="237"/>
      <c r="BF55" s="237"/>
      <c r="BG55" s="237"/>
      <c r="BH55" s="237"/>
      <c r="BI55" s="87"/>
      <c r="BJ55" s="237"/>
      <c r="BK55" s="237"/>
      <c r="BL55" s="237"/>
      <c r="BM55" s="237"/>
      <c r="BN55" s="237"/>
      <c r="BO55" s="237"/>
      <c r="BP55" s="237"/>
      <c r="BQ55" s="237"/>
      <c r="CA55" s="183"/>
      <c r="CB55" s="184"/>
      <c r="CC55" s="183"/>
      <c r="CD55" s="187"/>
      <c r="CE55" s="187"/>
      <c r="CF55" s="187"/>
      <c r="CG55" s="187"/>
    </row>
    <row r="56" spans="44:85" s="67" customFormat="1" ht="9" customHeight="1">
      <c r="AR56" s="72"/>
      <c r="AS56" s="72"/>
      <c r="AT56" s="72"/>
      <c r="AU56" s="72"/>
      <c r="AV56" s="72"/>
      <c r="AW56" s="72"/>
      <c r="AX56" s="72"/>
      <c r="AY56" s="72"/>
      <c r="AZ56" s="70"/>
      <c r="BA56" s="72"/>
      <c r="BB56" s="72"/>
      <c r="BC56" s="72"/>
      <c r="BD56" s="72"/>
      <c r="BE56" s="72"/>
      <c r="BF56" s="72"/>
      <c r="BG56" s="72"/>
      <c r="BH56" s="72"/>
      <c r="BI56" s="71"/>
      <c r="BJ56" s="72"/>
      <c r="BK56" s="72"/>
      <c r="BL56" s="72"/>
      <c r="BM56" s="72"/>
      <c r="BN56" s="72"/>
      <c r="BO56" s="72"/>
      <c r="BP56" s="72"/>
      <c r="BQ56" s="72"/>
      <c r="CA56" s="183"/>
      <c r="CB56" s="184"/>
      <c r="CC56" s="183"/>
      <c r="CD56" s="187"/>
      <c r="CE56" s="187"/>
      <c r="CF56" s="187"/>
      <c r="CG56" s="187"/>
    </row>
    <row r="57" spans="3:85" s="67" customFormat="1" ht="12.75">
      <c r="C57" s="63" t="s">
        <v>65</v>
      </c>
      <c r="D57" s="68"/>
      <c r="E57" s="68"/>
      <c r="F57" s="68"/>
      <c r="G57" s="68"/>
      <c r="H57" s="68"/>
      <c r="I57" s="68"/>
      <c r="J57" s="68"/>
      <c r="K57" s="68"/>
      <c r="L57" s="55"/>
      <c r="M57" s="55"/>
      <c r="AR57" s="72"/>
      <c r="AS57" s="72"/>
      <c r="AT57" s="72"/>
      <c r="AU57" s="72"/>
      <c r="AV57" s="72"/>
      <c r="AW57" s="72"/>
      <c r="AX57" s="72"/>
      <c r="AY57" s="72"/>
      <c r="AZ57" s="70"/>
      <c r="BA57" s="72"/>
      <c r="BB57" s="72"/>
      <c r="BC57" s="72"/>
      <c r="BD57" s="72"/>
      <c r="BE57" s="72"/>
      <c r="BF57" s="72"/>
      <c r="BG57" s="72"/>
      <c r="BH57" s="72"/>
      <c r="BI57" s="71"/>
      <c r="BJ57" s="72"/>
      <c r="BK57" s="72"/>
      <c r="BL57" s="72"/>
      <c r="BM57" s="72"/>
      <c r="BN57" s="72"/>
      <c r="BO57" s="72"/>
      <c r="BP57" s="72"/>
      <c r="BQ57" s="72"/>
      <c r="CA57" s="183"/>
      <c r="CB57" s="184"/>
      <c r="CC57" s="183"/>
      <c r="CD57" s="187"/>
      <c r="CE57" s="187"/>
      <c r="CF57" s="187"/>
      <c r="CG57" s="187"/>
    </row>
    <row r="58" spans="3:85" s="67" customFormat="1" ht="12.75">
      <c r="C58" s="67" t="s">
        <v>60</v>
      </c>
      <c r="D58" s="68"/>
      <c r="E58" s="68"/>
      <c r="F58" s="68"/>
      <c r="G58" s="68"/>
      <c r="H58" s="68"/>
      <c r="I58" s="68"/>
      <c r="J58" s="68"/>
      <c r="K58" s="68"/>
      <c r="L58" s="55"/>
      <c r="M58" s="55"/>
      <c r="AR58" s="240">
        <f>AR42</f>
        <v>-484</v>
      </c>
      <c r="AS58" s="240"/>
      <c r="AT58" s="240"/>
      <c r="AU58" s="240"/>
      <c r="AV58" s="240"/>
      <c r="AW58" s="240"/>
      <c r="AX58" s="240"/>
      <c r="AY58" s="240"/>
      <c r="AZ58" s="70"/>
      <c r="BA58" s="240">
        <f>BA42</f>
        <v>-357</v>
      </c>
      <c r="BB58" s="240"/>
      <c r="BC58" s="240"/>
      <c r="BD58" s="240"/>
      <c r="BE58" s="240"/>
      <c r="BF58" s="240"/>
      <c r="BG58" s="240"/>
      <c r="BH58" s="240"/>
      <c r="BI58" s="71"/>
      <c r="BJ58" s="240">
        <f>BJ42</f>
        <v>-168</v>
      </c>
      <c r="BK58" s="240"/>
      <c r="BL58" s="240"/>
      <c r="BM58" s="240"/>
      <c r="BN58" s="240"/>
      <c r="BO58" s="240"/>
      <c r="BP58" s="240"/>
      <c r="BQ58" s="240"/>
      <c r="CA58" s="183"/>
      <c r="CB58" s="184"/>
      <c r="CC58" s="183"/>
      <c r="CD58" s="187"/>
      <c r="CE58" s="187"/>
      <c r="CF58" s="187"/>
      <c r="CG58" s="187"/>
    </row>
    <row r="59" spans="3:85" s="67" customFormat="1" ht="12.75">
      <c r="C59" s="67" t="s">
        <v>209</v>
      </c>
      <c r="D59" s="68"/>
      <c r="E59" s="68"/>
      <c r="F59" s="68"/>
      <c r="G59" s="68"/>
      <c r="H59" s="68"/>
      <c r="I59" s="68"/>
      <c r="J59" s="68"/>
      <c r="K59" s="68"/>
      <c r="L59" s="55"/>
      <c r="M59" s="55"/>
      <c r="AR59" s="240">
        <f>-(AR35-BT35)</f>
        <v>0</v>
      </c>
      <c r="AS59" s="240"/>
      <c r="AT59" s="240"/>
      <c r="AU59" s="240"/>
      <c r="AV59" s="240"/>
      <c r="AW59" s="240"/>
      <c r="AX59" s="240"/>
      <c r="AY59" s="240"/>
      <c r="AZ59" s="70"/>
      <c r="BA59" s="240">
        <f>-(BA35-BU35)</f>
        <v>0</v>
      </c>
      <c r="BB59" s="240"/>
      <c r="BC59" s="240"/>
      <c r="BD59" s="240"/>
      <c r="BE59" s="240"/>
      <c r="BF59" s="240"/>
      <c r="BG59" s="240"/>
      <c r="BH59" s="240"/>
      <c r="BI59" s="71"/>
      <c r="BJ59" s="240">
        <f>-(BJ35-BV35)</f>
        <v>0</v>
      </c>
      <c r="BK59" s="240"/>
      <c r="BL59" s="240"/>
      <c r="BM59" s="240"/>
      <c r="BN59" s="240"/>
      <c r="BO59" s="240"/>
      <c r="BP59" s="240"/>
      <c r="BQ59" s="240"/>
      <c r="CA59" s="183"/>
      <c r="CB59" s="184"/>
      <c r="CC59" s="183"/>
      <c r="CD59" s="187"/>
      <c r="CE59" s="187"/>
      <c r="CF59" s="187"/>
      <c r="CG59" s="187"/>
    </row>
    <row r="60" spans="3:85" s="67" customFormat="1" ht="12.75">
      <c r="C60" s="88" t="s">
        <v>66</v>
      </c>
      <c r="D60" s="68"/>
      <c r="E60" s="68"/>
      <c r="F60" s="68"/>
      <c r="G60" s="68"/>
      <c r="H60" s="68"/>
      <c r="I60" s="68"/>
      <c r="J60" s="68"/>
      <c r="K60" s="68"/>
      <c r="L60" s="55"/>
      <c r="M60" s="55"/>
      <c r="AR60" s="222">
        <f>IF(SUM(AR58:AY59)&lt;0,0,SUM(AR58:AY59))</f>
        <v>0</v>
      </c>
      <c r="AS60" s="222"/>
      <c r="AT60" s="222"/>
      <c r="AU60" s="222"/>
      <c r="AV60" s="222"/>
      <c r="AW60" s="222"/>
      <c r="AX60" s="222"/>
      <c r="AY60" s="222"/>
      <c r="AZ60" s="89"/>
      <c r="BA60" s="222">
        <f>IF(SUM(BA58:BH59)&lt;0,0,SUM(BA58:BH59))</f>
        <v>0</v>
      </c>
      <c r="BB60" s="222"/>
      <c r="BC60" s="222"/>
      <c r="BD60" s="222"/>
      <c r="BE60" s="222"/>
      <c r="BF60" s="222"/>
      <c r="BG60" s="222"/>
      <c r="BH60" s="222"/>
      <c r="BI60" s="90"/>
      <c r="BJ60" s="222">
        <f>IF(SUM(BJ58:BQ59)&lt;0,0,SUM(BJ58:BQ59))</f>
        <v>0</v>
      </c>
      <c r="BK60" s="222"/>
      <c r="BL60" s="222"/>
      <c r="BM60" s="222"/>
      <c r="BN60" s="222"/>
      <c r="BO60" s="222"/>
      <c r="BP60" s="222"/>
      <c r="BQ60" s="222"/>
      <c r="CA60" s="183"/>
      <c r="CB60" s="184"/>
      <c r="CC60" s="183"/>
      <c r="CD60" s="187"/>
      <c r="CE60" s="187"/>
      <c r="CF60" s="187"/>
      <c r="CG60" s="187"/>
    </row>
    <row r="61" spans="3:85" s="67" customFormat="1" ht="12.75">
      <c r="C61" s="88" t="s">
        <v>71</v>
      </c>
      <c r="D61" s="68"/>
      <c r="E61" s="68"/>
      <c r="F61" s="68"/>
      <c r="G61" s="68"/>
      <c r="H61" s="68"/>
      <c r="I61" s="68"/>
      <c r="J61" s="68"/>
      <c r="K61" s="68"/>
      <c r="L61" s="55"/>
      <c r="M61" s="55"/>
      <c r="AR61" s="223">
        <f>AR60*0.5</f>
        <v>0</v>
      </c>
      <c r="AS61" s="223"/>
      <c r="AT61" s="223"/>
      <c r="AU61" s="223"/>
      <c r="AV61" s="223"/>
      <c r="AW61" s="223"/>
      <c r="AX61" s="223"/>
      <c r="AY61" s="223"/>
      <c r="AZ61" s="89"/>
      <c r="BA61" s="223">
        <f>BA60*0.5</f>
        <v>0</v>
      </c>
      <c r="BB61" s="223"/>
      <c r="BC61" s="223"/>
      <c r="BD61" s="223"/>
      <c r="BE61" s="223"/>
      <c r="BF61" s="223"/>
      <c r="BG61" s="223"/>
      <c r="BH61" s="223"/>
      <c r="BI61" s="90"/>
      <c r="BJ61" s="223">
        <f>BJ60*0.5</f>
        <v>0</v>
      </c>
      <c r="BK61" s="223"/>
      <c r="BL61" s="223"/>
      <c r="BM61" s="223"/>
      <c r="BN61" s="223"/>
      <c r="BO61" s="223"/>
      <c r="BP61" s="223"/>
      <c r="BQ61" s="223"/>
      <c r="CA61" s="183"/>
      <c r="CB61" s="184"/>
      <c r="CC61" s="183"/>
      <c r="CD61" s="187"/>
      <c r="CE61" s="187"/>
      <c r="CF61" s="187"/>
      <c r="CG61" s="187"/>
    </row>
    <row r="62" ht="12.75">
      <c r="B62" s="41"/>
    </row>
    <row r="63" spans="3:6" ht="18">
      <c r="C63" s="44" t="str">
        <f>'SPFR - Front Cover'!$C$40</f>
        <v>Warrumbungle Shire Council</v>
      </c>
      <c r="E63" s="45"/>
      <c r="F63" s="45"/>
    </row>
    <row r="64" ht="21" customHeight="1"/>
    <row r="65" ht="18">
      <c r="C65" s="46" t="s">
        <v>78</v>
      </c>
    </row>
    <row r="66" ht="12.75">
      <c r="C66" s="54" t="str">
        <f>'SPFR - Table of Contents'!$C$5</f>
        <v>for the financial year ended 30 June 2007</v>
      </c>
    </row>
    <row r="67" ht="12.75"/>
    <row r="68" spans="3:69" ht="0.75" customHeight="1">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row>
    <row r="69" spans="3:69" ht="15" customHeight="1">
      <c r="C69" s="140"/>
      <c r="D69" s="140"/>
      <c r="E69" s="140"/>
      <c r="F69" s="140"/>
      <c r="G69" s="140"/>
      <c r="H69" s="140"/>
      <c r="I69" s="140"/>
      <c r="J69" s="140"/>
      <c r="K69" s="140"/>
      <c r="L69" s="54"/>
      <c r="AR69" s="243" t="s">
        <v>122</v>
      </c>
      <c r="AS69" s="243"/>
      <c r="AT69" s="243"/>
      <c r="AU69" s="243"/>
      <c r="AV69" s="243"/>
      <c r="AW69" s="243"/>
      <c r="AX69" s="243"/>
      <c r="AY69" s="243"/>
      <c r="AZ69" s="140"/>
      <c r="BA69" s="243" t="s">
        <v>122</v>
      </c>
      <c r="BB69" s="243"/>
      <c r="BC69" s="243"/>
      <c r="BD69" s="243"/>
      <c r="BE69" s="243"/>
      <c r="BF69" s="243"/>
      <c r="BG69" s="243"/>
      <c r="BH69" s="243"/>
      <c r="BJ69" s="243" t="s">
        <v>122</v>
      </c>
      <c r="BK69" s="243"/>
      <c r="BL69" s="243"/>
      <c r="BM69" s="243"/>
      <c r="BN69" s="243"/>
      <c r="BO69" s="243"/>
      <c r="BP69" s="243"/>
      <c r="BQ69" s="243"/>
    </row>
    <row r="70" spans="3:69" ht="15" customHeight="1">
      <c r="C70" s="58" t="s">
        <v>123</v>
      </c>
      <c r="D70" s="140"/>
      <c r="E70" s="140"/>
      <c r="F70" s="140"/>
      <c r="G70" s="140"/>
      <c r="H70" s="140"/>
      <c r="I70" s="140"/>
      <c r="J70" s="140"/>
      <c r="K70" s="140"/>
      <c r="L70" s="54"/>
      <c r="M70" s="58"/>
      <c r="AR70" s="243">
        <v>2007</v>
      </c>
      <c r="AS70" s="243"/>
      <c r="AT70" s="243"/>
      <c r="AU70" s="243"/>
      <c r="AV70" s="243"/>
      <c r="AW70" s="243"/>
      <c r="AX70" s="243"/>
      <c r="AY70" s="243"/>
      <c r="AZ70" s="140"/>
      <c r="BA70" s="243">
        <v>2006</v>
      </c>
      <c r="BB70" s="243"/>
      <c r="BC70" s="243"/>
      <c r="BD70" s="243"/>
      <c r="BE70" s="243"/>
      <c r="BF70" s="243"/>
      <c r="BG70" s="243"/>
      <c r="BH70" s="243"/>
      <c r="BJ70" s="243">
        <v>2005</v>
      </c>
      <c r="BK70" s="243"/>
      <c r="BL70" s="243"/>
      <c r="BM70" s="243"/>
      <c r="BN70" s="243"/>
      <c r="BO70" s="243"/>
      <c r="BP70" s="243"/>
      <c r="BQ70" s="243"/>
    </row>
    <row r="71" spans="3:69" ht="0.75" customHeight="1">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row>
    <row r="72" ht="12" customHeight="1"/>
    <row r="73" spans="3:69" ht="15" customHeight="1">
      <c r="C73" s="78" t="s">
        <v>41</v>
      </c>
      <c r="D73" s="105"/>
      <c r="E73" s="105"/>
      <c r="F73" s="105"/>
      <c r="G73" s="105"/>
      <c r="H73" s="105"/>
      <c r="I73" s="105"/>
      <c r="J73" s="105"/>
      <c r="K73" s="105"/>
      <c r="L73" s="54"/>
      <c r="M73" s="54"/>
      <c r="AT73" s="45"/>
      <c r="AU73" s="45"/>
      <c r="AV73" s="45"/>
      <c r="AW73" s="45"/>
      <c r="AY73" s="105"/>
      <c r="AZ73" s="105"/>
      <c r="BA73" s="105"/>
      <c r="BB73" s="105"/>
      <c r="BC73" s="105"/>
      <c r="BD73" s="105"/>
      <c r="BE73" s="105"/>
      <c r="BF73" s="105"/>
      <c r="BG73" s="105"/>
      <c r="BH73" s="106"/>
      <c r="BI73" s="105"/>
      <c r="BJ73" s="105"/>
      <c r="BK73" s="105"/>
      <c r="BL73" s="105"/>
      <c r="BM73" s="105"/>
      <c r="BN73" s="105"/>
      <c r="BO73" s="105"/>
      <c r="BP73" s="105"/>
      <c r="BQ73" s="105"/>
    </row>
    <row r="74" spans="3:69" ht="15" customHeight="1">
      <c r="C74" s="43" t="s">
        <v>42</v>
      </c>
      <c r="D74" s="105"/>
      <c r="E74" s="105"/>
      <c r="F74" s="105"/>
      <c r="G74" s="105"/>
      <c r="H74" s="105"/>
      <c r="I74" s="105"/>
      <c r="J74" s="105"/>
      <c r="K74" s="105"/>
      <c r="L74" s="54"/>
      <c r="M74" s="54"/>
      <c r="AR74" s="236">
        <v>1010</v>
      </c>
      <c r="AS74" s="236"/>
      <c r="AT74" s="236"/>
      <c r="AU74" s="236"/>
      <c r="AV74" s="236"/>
      <c r="AW74" s="236"/>
      <c r="AX74" s="236"/>
      <c r="AY74" s="236"/>
      <c r="AZ74" s="109"/>
      <c r="BA74" s="236">
        <v>1009</v>
      </c>
      <c r="BB74" s="236"/>
      <c r="BC74" s="236"/>
      <c r="BD74" s="236"/>
      <c r="BE74" s="236"/>
      <c r="BF74" s="236"/>
      <c r="BG74" s="236"/>
      <c r="BH74" s="236"/>
      <c r="BI74" s="107"/>
      <c r="BJ74" s="236">
        <v>859</v>
      </c>
      <c r="BK74" s="236"/>
      <c r="BL74" s="236"/>
      <c r="BM74" s="236"/>
      <c r="BN74" s="236"/>
      <c r="BO74" s="236"/>
      <c r="BP74" s="236"/>
      <c r="BQ74" s="236"/>
    </row>
    <row r="75" spans="3:69" ht="15" customHeight="1">
      <c r="C75" s="43" t="s">
        <v>43</v>
      </c>
      <c r="D75" s="105"/>
      <c r="E75" s="105"/>
      <c r="F75" s="105"/>
      <c r="G75" s="105"/>
      <c r="H75" s="105"/>
      <c r="I75" s="105"/>
      <c r="J75" s="105"/>
      <c r="K75" s="105"/>
      <c r="L75" s="54"/>
      <c r="M75" s="54"/>
      <c r="AR75" s="236">
        <v>0</v>
      </c>
      <c r="AS75" s="236"/>
      <c r="AT75" s="236"/>
      <c r="AU75" s="236"/>
      <c r="AV75" s="236"/>
      <c r="AW75" s="236"/>
      <c r="AX75" s="236"/>
      <c r="AY75" s="236"/>
      <c r="AZ75" s="109"/>
      <c r="BA75" s="236">
        <v>0</v>
      </c>
      <c r="BB75" s="236"/>
      <c r="BC75" s="236"/>
      <c r="BD75" s="236"/>
      <c r="BE75" s="236"/>
      <c r="BF75" s="236"/>
      <c r="BG75" s="236"/>
      <c r="BH75" s="236"/>
      <c r="BI75" s="107"/>
      <c r="BJ75" s="236">
        <v>0</v>
      </c>
      <c r="BK75" s="236"/>
      <c r="BL75" s="236"/>
      <c r="BM75" s="236"/>
      <c r="BN75" s="236"/>
      <c r="BO75" s="236"/>
      <c r="BP75" s="236"/>
      <c r="BQ75" s="236"/>
    </row>
    <row r="76" spans="3:69" ht="15" customHeight="1">
      <c r="C76" s="43" t="s">
        <v>79</v>
      </c>
      <c r="D76" s="105"/>
      <c r="E76" s="105"/>
      <c r="F76" s="105"/>
      <c r="G76" s="105"/>
      <c r="H76" s="105"/>
      <c r="I76" s="105"/>
      <c r="J76" s="105"/>
      <c r="K76" s="105"/>
      <c r="L76" s="54"/>
      <c r="M76" s="54"/>
      <c r="AR76" s="236">
        <v>0</v>
      </c>
      <c r="AS76" s="236"/>
      <c r="AT76" s="236"/>
      <c r="AU76" s="236"/>
      <c r="AV76" s="236"/>
      <c r="AW76" s="236"/>
      <c r="AX76" s="236"/>
      <c r="AY76" s="236"/>
      <c r="AZ76" s="109"/>
      <c r="BA76" s="236">
        <v>0</v>
      </c>
      <c r="BB76" s="236"/>
      <c r="BC76" s="236"/>
      <c r="BD76" s="236"/>
      <c r="BE76" s="236"/>
      <c r="BF76" s="236"/>
      <c r="BG76" s="236"/>
      <c r="BH76" s="236"/>
      <c r="BI76" s="107"/>
      <c r="BJ76" s="236">
        <v>0</v>
      </c>
      <c r="BK76" s="236"/>
      <c r="BL76" s="236"/>
      <c r="BM76" s="236"/>
      <c r="BN76" s="236"/>
      <c r="BO76" s="236"/>
      <c r="BP76" s="236"/>
      <c r="BQ76" s="236"/>
    </row>
    <row r="77" spans="3:69" ht="15" customHeight="1">
      <c r="C77" s="43" t="s">
        <v>44</v>
      </c>
      <c r="D77" s="105"/>
      <c r="E77" s="105"/>
      <c r="F77" s="105"/>
      <c r="G77" s="105"/>
      <c r="H77" s="105"/>
      <c r="I77" s="105"/>
      <c r="J77" s="105"/>
      <c r="K77" s="105"/>
      <c r="L77" s="54"/>
      <c r="M77" s="54"/>
      <c r="AR77" s="236">
        <v>0</v>
      </c>
      <c r="AS77" s="236"/>
      <c r="AT77" s="236"/>
      <c r="AU77" s="236"/>
      <c r="AV77" s="236"/>
      <c r="AW77" s="236"/>
      <c r="AX77" s="236"/>
      <c r="AY77" s="236"/>
      <c r="AZ77" s="109"/>
      <c r="BA77" s="236">
        <v>0</v>
      </c>
      <c r="BB77" s="236"/>
      <c r="BC77" s="236"/>
      <c r="BD77" s="236"/>
      <c r="BE77" s="236"/>
      <c r="BF77" s="236"/>
      <c r="BG77" s="236"/>
      <c r="BH77" s="236"/>
      <c r="BI77" s="107"/>
      <c r="BJ77" s="236">
        <v>0</v>
      </c>
      <c r="BK77" s="236"/>
      <c r="BL77" s="236"/>
      <c r="BM77" s="236"/>
      <c r="BN77" s="236"/>
      <c r="BO77" s="236"/>
      <c r="BP77" s="236"/>
      <c r="BQ77" s="236"/>
    </row>
    <row r="78" spans="3:69" ht="15" customHeight="1">
      <c r="C78" s="43" t="s">
        <v>154</v>
      </c>
      <c r="D78" s="105"/>
      <c r="E78" s="105"/>
      <c r="F78" s="105"/>
      <c r="G78" s="105"/>
      <c r="H78" s="105"/>
      <c r="I78" s="105"/>
      <c r="J78" s="105"/>
      <c r="K78" s="105"/>
      <c r="L78" s="54"/>
      <c r="M78" s="54"/>
      <c r="AR78" s="236">
        <v>173</v>
      </c>
      <c r="AS78" s="236"/>
      <c r="AT78" s="236"/>
      <c r="AU78" s="236"/>
      <c r="AV78" s="236"/>
      <c r="AW78" s="236"/>
      <c r="AX78" s="236"/>
      <c r="AY78" s="236"/>
      <c r="AZ78" s="109"/>
      <c r="BA78" s="236">
        <v>161</v>
      </c>
      <c r="BB78" s="236"/>
      <c r="BC78" s="236"/>
      <c r="BD78" s="236"/>
      <c r="BE78" s="236"/>
      <c r="BF78" s="236"/>
      <c r="BG78" s="236"/>
      <c r="BH78" s="236"/>
      <c r="BI78" s="107"/>
      <c r="BJ78" s="236">
        <v>132</v>
      </c>
      <c r="BK78" s="236"/>
      <c r="BL78" s="236"/>
      <c r="BM78" s="236"/>
      <c r="BN78" s="236"/>
      <c r="BO78" s="236"/>
      <c r="BP78" s="236"/>
      <c r="BQ78" s="236"/>
    </row>
    <row r="79" spans="3:69" ht="15" customHeight="1">
      <c r="C79" s="43" t="s">
        <v>45</v>
      </c>
      <c r="D79" s="105"/>
      <c r="E79" s="105"/>
      <c r="F79" s="105"/>
      <c r="G79" s="105"/>
      <c r="H79" s="105"/>
      <c r="I79" s="105"/>
      <c r="J79" s="105"/>
      <c r="K79" s="105"/>
      <c r="L79" s="54"/>
      <c r="M79" s="54"/>
      <c r="AR79" s="236">
        <v>30</v>
      </c>
      <c r="AS79" s="236"/>
      <c r="AT79" s="236"/>
      <c r="AU79" s="236"/>
      <c r="AV79" s="236"/>
      <c r="AW79" s="236"/>
      <c r="AX79" s="236"/>
      <c r="AY79" s="236"/>
      <c r="AZ79" s="109"/>
      <c r="BA79" s="236">
        <v>35</v>
      </c>
      <c r="BB79" s="236"/>
      <c r="BC79" s="236"/>
      <c r="BD79" s="236"/>
      <c r="BE79" s="236"/>
      <c r="BF79" s="236"/>
      <c r="BG79" s="236"/>
      <c r="BH79" s="236"/>
      <c r="BI79" s="107"/>
      <c r="BJ79" s="236">
        <v>38</v>
      </c>
      <c r="BK79" s="236"/>
      <c r="BL79" s="236"/>
      <c r="BM79" s="236"/>
      <c r="BN79" s="236"/>
      <c r="BO79" s="236"/>
      <c r="BP79" s="236"/>
      <c r="BQ79" s="236"/>
    </row>
    <row r="80" spans="3:69" ht="15" customHeight="1">
      <c r="C80" s="43" t="s">
        <v>46</v>
      </c>
      <c r="D80" s="105"/>
      <c r="E80" s="105"/>
      <c r="F80" s="105"/>
      <c r="G80" s="105"/>
      <c r="H80" s="105"/>
      <c r="I80" s="105"/>
      <c r="J80" s="105"/>
      <c r="K80" s="105"/>
      <c r="L80" s="54"/>
      <c r="M80" s="54"/>
      <c r="AR80" s="236">
        <v>0</v>
      </c>
      <c r="AS80" s="236"/>
      <c r="AT80" s="236"/>
      <c r="AU80" s="236"/>
      <c r="AV80" s="236"/>
      <c r="AW80" s="236"/>
      <c r="AX80" s="236"/>
      <c r="AY80" s="236"/>
      <c r="AZ80" s="109"/>
      <c r="BA80" s="236">
        <v>0</v>
      </c>
      <c r="BB80" s="236"/>
      <c r="BC80" s="236"/>
      <c r="BD80" s="236"/>
      <c r="BE80" s="236"/>
      <c r="BF80" s="236"/>
      <c r="BG80" s="236"/>
      <c r="BH80" s="236"/>
      <c r="BI80" s="107"/>
      <c r="BJ80" s="236">
        <v>0</v>
      </c>
      <c r="BK80" s="236"/>
      <c r="BL80" s="236"/>
      <c r="BM80" s="236"/>
      <c r="BN80" s="236"/>
      <c r="BO80" s="236"/>
      <c r="BP80" s="236"/>
      <c r="BQ80" s="236"/>
    </row>
    <row r="81" spans="3:69" ht="15" customHeight="1">
      <c r="C81" s="43" t="s">
        <v>47</v>
      </c>
      <c r="D81" s="105"/>
      <c r="E81" s="105"/>
      <c r="F81" s="105"/>
      <c r="G81" s="105"/>
      <c r="H81" s="105"/>
      <c r="I81" s="105"/>
      <c r="J81" s="105"/>
      <c r="K81" s="105"/>
      <c r="L81" s="54"/>
      <c r="M81" s="54"/>
      <c r="AR81" s="236">
        <v>14</v>
      </c>
      <c r="AS81" s="236"/>
      <c r="AT81" s="236"/>
      <c r="AU81" s="236"/>
      <c r="AV81" s="236"/>
      <c r="AW81" s="236"/>
      <c r="AX81" s="236"/>
      <c r="AY81" s="236"/>
      <c r="AZ81" s="109"/>
      <c r="BA81" s="236">
        <v>30</v>
      </c>
      <c r="BB81" s="236"/>
      <c r="BC81" s="236"/>
      <c r="BD81" s="236"/>
      <c r="BE81" s="236"/>
      <c r="BF81" s="236"/>
      <c r="BG81" s="236"/>
      <c r="BH81" s="236"/>
      <c r="BI81" s="107"/>
      <c r="BJ81" s="236">
        <v>14</v>
      </c>
      <c r="BK81" s="236"/>
      <c r="BL81" s="236"/>
      <c r="BM81" s="236"/>
      <c r="BN81" s="236"/>
      <c r="BO81" s="236"/>
      <c r="BP81" s="236"/>
      <c r="BQ81" s="236"/>
    </row>
    <row r="82" spans="3:85" s="144" customFormat="1" ht="15" customHeight="1">
      <c r="C82" s="192" t="s">
        <v>48</v>
      </c>
      <c r="D82" s="142"/>
      <c r="E82" s="142"/>
      <c r="F82" s="142"/>
      <c r="G82" s="142"/>
      <c r="H82" s="142"/>
      <c r="I82" s="142"/>
      <c r="J82" s="142"/>
      <c r="K82" s="142"/>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R82" s="224">
        <f>SUM(AR74:AY81)</f>
        <v>1227</v>
      </c>
      <c r="AS82" s="224"/>
      <c r="AT82" s="224"/>
      <c r="AU82" s="224"/>
      <c r="AV82" s="224"/>
      <c r="AW82" s="224"/>
      <c r="AX82" s="224"/>
      <c r="AY82" s="224"/>
      <c r="AZ82" s="145"/>
      <c r="BA82" s="224">
        <f>SUM(BA74:BH81)</f>
        <v>1235</v>
      </c>
      <c r="BB82" s="224"/>
      <c r="BC82" s="224"/>
      <c r="BD82" s="224"/>
      <c r="BE82" s="224"/>
      <c r="BF82" s="224"/>
      <c r="BG82" s="224"/>
      <c r="BH82" s="224"/>
      <c r="BI82" s="146"/>
      <c r="BJ82" s="224">
        <f>SUM(BJ74:BQ81)</f>
        <v>1043</v>
      </c>
      <c r="BK82" s="224"/>
      <c r="BL82" s="224"/>
      <c r="BM82" s="224"/>
      <c r="BN82" s="224"/>
      <c r="BO82" s="224"/>
      <c r="BP82" s="224"/>
      <c r="BQ82" s="224"/>
      <c r="CA82" s="183"/>
      <c r="CB82" s="184"/>
      <c r="CC82" s="183"/>
      <c r="CD82" s="187"/>
      <c r="CE82" s="187"/>
      <c r="CF82" s="187"/>
      <c r="CG82" s="187"/>
    </row>
    <row r="83" spans="44:69" ht="12" customHeight="1">
      <c r="AR83" s="108"/>
      <c r="AS83" s="108"/>
      <c r="AT83" s="108"/>
      <c r="AU83" s="108"/>
      <c r="AV83" s="108"/>
      <c r="AW83" s="108"/>
      <c r="AX83" s="108"/>
      <c r="AY83" s="108"/>
      <c r="AZ83" s="109"/>
      <c r="BA83" s="108"/>
      <c r="BB83" s="108"/>
      <c r="BC83" s="108"/>
      <c r="BD83" s="108"/>
      <c r="BE83" s="108"/>
      <c r="BF83" s="108"/>
      <c r="BG83" s="108"/>
      <c r="BH83" s="108"/>
      <c r="BI83" s="107"/>
      <c r="BJ83" s="108"/>
      <c r="BK83" s="108"/>
      <c r="BL83" s="108"/>
      <c r="BM83" s="108"/>
      <c r="BN83" s="108"/>
      <c r="BO83" s="108"/>
      <c r="BP83" s="108"/>
      <c r="BQ83" s="108"/>
    </row>
    <row r="84" spans="3:69" ht="15" customHeight="1">
      <c r="C84" s="78" t="s">
        <v>49</v>
      </c>
      <c r="D84" s="105"/>
      <c r="E84" s="105"/>
      <c r="F84" s="105"/>
      <c r="G84" s="105"/>
      <c r="H84" s="105"/>
      <c r="I84" s="105"/>
      <c r="J84" s="105"/>
      <c r="K84" s="105"/>
      <c r="L84" s="54"/>
      <c r="M84" s="54"/>
      <c r="AR84" s="108"/>
      <c r="AS84" s="108"/>
      <c r="AT84" s="108"/>
      <c r="AU84" s="108"/>
      <c r="AV84" s="108"/>
      <c r="AW84" s="108"/>
      <c r="AX84" s="108"/>
      <c r="AY84" s="108"/>
      <c r="AZ84" s="109"/>
      <c r="BA84" s="108"/>
      <c r="BB84" s="108"/>
      <c r="BC84" s="108"/>
      <c r="BD84" s="108"/>
      <c r="BE84" s="108"/>
      <c r="BF84" s="108"/>
      <c r="BG84" s="108"/>
      <c r="BH84" s="108"/>
      <c r="BI84" s="107"/>
      <c r="BJ84" s="108"/>
      <c r="BK84" s="108"/>
      <c r="BL84" s="108"/>
      <c r="BM84" s="108"/>
      <c r="BN84" s="108"/>
      <c r="BO84" s="108"/>
      <c r="BP84" s="108"/>
      <c r="BQ84" s="108"/>
    </row>
    <row r="85" spans="3:69" ht="15" customHeight="1">
      <c r="C85" s="43" t="s">
        <v>50</v>
      </c>
      <c r="D85" s="105"/>
      <c r="E85" s="105"/>
      <c r="F85" s="105"/>
      <c r="G85" s="105"/>
      <c r="H85" s="105"/>
      <c r="I85" s="105"/>
      <c r="J85" s="105"/>
      <c r="K85" s="105"/>
      <c r="L85" s="54"/>
      <c r="M85" s="54"/>
      <c r="AR85" s="236">
        <v>32</v>
      </c>
      <c r="AS85" s="236"/>
      <c r="AT85" s="236"/>
      <c r="AU85" s="236"/>
      <c r="AV85" s="236"/>
      <c r="AW85" s="236"/>
      <c r="AX85" s="236"/>
      <c r="AY85" s="236"/>
      <c r="AZ85" s="109"/>
      <c r="BA85" s="236">
        <v>246</v>
      </c>
      <c r="BB85" s="236"/>
      <c r="BC85" s="236"/>
      <c r="BD85" s="236"/>
      <c r="BE85" s="236"/>
      <c r="BF85" s="236"/>
      <c r="BG85" s="236"/>
      <c r="BH85" s="236"/>
      <c r="BI85" s="107"/>
      <c r="BJ85" s="236">
        <v>373</v>
      </c>
      <c r="BK85" s="236"/>
      <c r="BL85" s="236"/>
      <c r="BM85" s="236"/>
      <c r="BN85" s="236"/>
      <c r="BO85" s="236"/>
      <c r="BP85" s="236"/>
      <c r="BQ85" s="236"/>
    </row>
    <row r="86" spans="3:69" ht="15" customHeight="1">
      <c r="C86" s="43" t="s">
        <v>51</v>
      </c>
      <c r="D86" s="105"/>
      <c r="E86" s="105"/>
      <c r="F86" s="105"/>
      <c r="G86" s="105"/>
      <c r="H86" s="105"/>
      <c r="I86" s="105"/>
      <c r="J86" s="105"/>
      <c r="K86" s="105"/>
      <c r="L86" s="54"/>
      <c r="M86" s="54"/>
      <c r="AR86" s="236">
        <v>10</v>
      </c>
      <c r="AS86" s="236"/>
      <c r="AT86" s="236"/>
      <c r="AU86" s="236"/>
      <c r="AV86" s="236"/>
      <c r="AW86" s="236"/>
      <c r="AX86" s="236"/>
      <c r="AY86" s="236"/>
      <c r="AZ86" s="109"/>
      <c r="BA86" s="236">
        <v>38</v>
      </c>
      <c r="BB86" s="236"/>
      <c r="BC86" s="236"/>
      <c r="BD86" s="236"/>
      <c r="BE86" s="236"/>
      <c r="BF86" s="236"/>
      <c r="BG86" s="236"/>
      <c r="BH86" s="236"/>
      <c r="BI86" s="107"/>
      <c r="BJ86" s="236">
        <v>40</v>
      </c>
      <c r="BK86" s="236"/>
      <c r="BL86" s="236"/>
      <c r="BM86" s="236"/>
      <c r="BN86" s="236"/>
      <c r="BO86" s="236"/>
      <c r="BP86" s="236"/>
      <c r="BQ86" s="236"/>
    </row>
    <row r="87" spans="3:69" ht="15" customHeight="1">
      <c r="C87" s="43" t="s">
        <v>52</v>
      </c>
      <c r="D87" s="105"/>
      <c r="E87" s="105"/>
      <c r="F87" s="105"/>
      <c r="G87" s="105"/>
      <c r="H87" s="105"/>
      <c r="I87" s="105"/>
      <c r="J87" s="105"/>
      <c r="K87" s="105"/>
      <c r="L87" s="54"/>
      <c r="M87" s="54"/>
      <c r="AR87" s="236">
        <v>627</v>
      </c>
      <c r="AS87" s="236"/>
      <c r="AT87" s="236"/>
      <c r="AU87" s="236"/>
      <c r="AV87" s="236"/>
      <c r="AW87" s="236"/>
      <c r="AX87" s="236"/>
      <c r="AY87" s="236"/>
      <c r="AZ87" s="109"/>
      <c r="BA87" s="236">
        <v>160</v>
      </c>
      <c r="BB87" s="236"/>
      <c r="BC87" s="236"/>
      <c r="BD87" s="236"/>
      <c r="BE87" s="236"/>
      <c r="BF87" s="236"/>
      <c r="BG87" s="236"/>
      <c r="BH87" s="236"/>
      <c r="BI87" s="107"/>
      <c r="BJ87" s="236">
        <v>286</v>
      </c>
      <c r="BK87" s="236"/>
      <c r="BL87" s="236"/>
      <c r="BM87" s="236"/>
      <c r="BN87" s="236"/>
      <c r="BO87" s="236"/>
      <c r="BP87" s="236"/>
      <c r="BQ87" s="236"/>
    </row>
    <row r="88" spans="3:69" ht="15" customHeight="1">
      <c r="C88" s="43" t="s">
        <v>53</v>
      </c>
      <c r="D88" s="105"/>
      <c r="E88" s="105"/>
      <c r="F88" s="105"/>
      <c r="G88" s="105"/>
      <c r="H88" s="105"/>
      <c r="I88" s="105"/>
      <c r="J88" s="105"/>
      <c r="K88" s="105"/>
      <c r="L88" s="54"/>
      <c r="M88" s="54"/>
      <c r="AR88" s="236">
        <v>439</v>
      </c>
      <c r="AS88" s="236"/>
      <c r="AT88" s="236"/>
      <c r="AU88" s="236"/>
      <c r="AV88" s="236"/>
      <c r="AW88" s="236"/>
      <c r="AX88" s="236"/>
      <c r="AY88" s="236"/>
      <c r="AZ88" s="109"/>
      <c r="BA88" s="236">
        <v>420</v>
      </c>
      <c r="BB88" s="236"/>
      <c r="BC88" s="236"/>
      <c r="BD88" s="236"/>
      <c r="BE88" s="236"/>
      <c r="BF88" s="236"/>
      <c r="BG88" s="236"/>
      <c r="BH88" s="236"/>
      <c r="BI88" s="107"/>
      <c r="BJ88" s="236">
        <v>443</v>
      </c>
      <c r="BK88" s="236"/>
      <c r="BL88" s="236"/>
      <c r="BM88" s="236"/>
      <c r="BN88" s="236"/>
      <c r="BO88" s="236"/>
      <c r="BP88" s="236"/>
      <c r="BQ88" s="236"/>
    </row>
    <row r="89" spans="3:69" ht="15" customHeight="1">
      <c r="C89" s="43" t="s">
        <v>55</v>
      </c>
      <c r="D89" s="105"/>
      <c r="E89" s="105"/>
      <c r="F89" s="105"/>
      <c r="G89" s="105"/>
      <c r="H89" s="105"/>
      <c r="I89" s="105"/>
      <c r="J89" s="105"/>
      <c r="K89" s="105"/>
      <c r="L89" s="54"/>
      <c r="M89" s="54"/>
      <c r="AR89" s="236">
        <v>0</v>
      </c>
      <c r="AS89" s="236"/>
      <c r="AT89" s="236"/>
      <c r="AU89" s="236"/>
      <c r="AV89" s="236"/>
      <c r="AW89" s="236"/>
      <c r="AX89" s="236"/>
      <c r="AY89" s="236"/>
      <c r="AZ89" s="109"/>
      <c r="BA89" s="236">
        <v>0</v>
      </c>
      <c r="BB89" s="236"/>
      <c r="BC89" s="236"/>
      <c r="BD89" s="236"/>
      <c r="BE89" s="236"/>
      <c r="BF89" s="236"/>
      <c r="BG89" s="236"/>
      <c r="BH89" s="236"/>
      <c r="BI89" s="107"/>
      <c r="BJ89" s="236">
        <v>0</v>
      </c>
      <c r="BK89" s="236"/>
      <c r="BL89" s="236"/>
      <c r="BM89" s="236"/>
      <c r="BN89" s="236"/>
      <c r="BO89" s="236"/>
      <c r="BP89" s="236"/>
      <c r="BQ89" s="236"/>
    </row>
    <row r="90" spans="3:69" ht="15" customHeight="1">
      <c r="C90" s="43" t="s">
        <v>56</v>
      </c>
      <c r="D90" s="105"/>
      <c r="E90" s="105"/>
      <c r="F90" s="105"/>
      <c r="G90" s="105"/>
      <c r="H90" s="105"/>
      <c r="I90" s="105"/>
      <c r="J90" s="105"/>
      <c r="K90" s="105"/>
      <c r="L90" s="54"/>
      <c r="M90" s="54"/>
      <c r="AR90" s="236">
        <v>0</v>
      </c>
      <c r="AS90" s="236"/>
      <c r="AT90" s="236"/>
      <c r="AU90" s="236"/>
      <c r="AV90" s="236"/>
      <c r="AW90" s="236"/>
      <c r="AX90" s="236"/>
      <c r="AY90" s="236"/>
      <c r="AZ90" s="109"/>
      <c r="BA90" s="236">
        <v>0</v>
      </c>
      <c r="BB90" s="236"/>
      <c r="BC90" s="236"/>
      <c r="BD90" s="236"/>
      <c r="BE90" s="236"/>
      <c r="BF90" s="236"/>
      <c r="BG90" s="236"/>
      <c r="BH90" s="236"/>
      <c r="BI90" s="107"/>
      <c r="BJ90" s="236">
        <v>0</v>
      </c>
      <c r="BK90" s="236"/>
      <c r="BL90" s="236"/>
      <c r="BM90" s="236"/>
      <c r="BN90" s="236"/>
      <c r="BO90" s="236"/>
      <c r="BP90" s="236"/>
      <c r="BQ90" s="236"/>
    </row>
    <row r="91" spans="3:69" ht="15" customHeight="1" thickBot="1">
      <c r="C91" s="43" t="s">
        <v>201</v>
      </c>
      <c r="D91" s="105"/>
      <c r="E91" s="105"/>
      <c r="F91" s="105"/>
      <c r="G91" s="105"/>
      <c r="H91" s="105"/>
      <c r="I91" s="105"/>
      <c r="J91" s="105"/>
      <c r="K91" s="105"/>
      <c r="L91" s="54"/>
      <c r="M91" s="54"/>
      <c r="AR91" s="236">
        <v>0</v>
      </c>
      <c r="AS91" s="236"/>
      <c r="AT91" s="236"/>
      <c r="AU91" s="236"/>
      <c r="AV91" s="236"/>
      <c r="AW91" s="236"/>
      <c r="AX91" s="236"/>
      <c r="AY91" s="236"/>
      <c r="AZ91" s="109"/>
      <c r="BA91" s="236">
        <v>12</v>
      </c>
      <c r="BB91" s="236"/>
      <c r="BC91" s="236"/>
      <c r="BD91" s="236"/>
      <c r="BE91" s="236"/>
      <c r="BF91" s="236"/>
      <c r="BG91" s="236"/>
      <c r="BH91" s="236"/>
      <c r="BI91" s="107"/>
      <c r="BJ91" s="236">
        <v>13</v>
      </c>
      <c r="BK91" s="236"/>
      <c r="BL91" s="236"/>
      <c r="BM91" s="236"/>
      <c r="BN91" s="236"/>
      <c r="BO91" s="236"/>
      <c r="BP91" s="236"/>
      <c r="BQ91" s="236"/>
    </row>
    <row r="92" spans="3:74" ht="15" customHeight="1">
      <c r="C92" s="43" t="s">
        <v>57</v>
      </c>
      <c r="D92" s="105"/>
      <c r="E92" s="105"/>
      <c r="F92" s="105"/>
      <c r="G92" s="105"/>
      <c r="H92" s="105"/>
      <c r="I92" s="105"/>
      <c r="J92" s="105"/>
      <c r="K92" s="105"/>
      <c r="L92" s="54"/>
      <c r="M92" s="54"/>
      <c r="AR92" s="236">
        <v>30</v>
      </c>
      <c r="AS92" s="236"/>
      <c r="AT92" s="236"/>
      <c r="AU92" s="236"/>
      <c r="AV92" s="236"/>
      <c r="AW92" s="236"/>
      <c r="AX92" s="236"/>
      <c r="AY92" s="236"/>
      <c r="AZ92" s="109"/>
      <c r="BA92" s="236">
        <v>24</v>
      </c>
      <c r="BB92" s="236"/>
      <c r="BC92" s="236"/>
      <c r="BD92" s="236"/>
      <c r="BE92" s="236"/>
      <c r="BF92" s="236"/>
      <c r="BG92" s="236"/>
      <c r="BH92" s="236"/>
      <c r="BI92" s="107"/>
      <c r="BJ92" s="236">
        <v>53</v>
      </c>
      <c r="BK92" s="236"/>
      <c r="BL92" s="236"/>
      <c r="BM92" s="236"/>
      <c r="BN92" s="236"/>
      <c r="BO92" s="236"/>
      <c r="BP92" s="236"/>
      <c r="BQ92" s="236"/>
      <c r="BT92" s="226" t="s">
        <v>77</v>
      </c>
      <c r="BU92" s="227"/>
      <c r="BV92" s="228"/>
    </row>
    <row r="93" spans="3:85" s="144" customFormat="1" ht="15" customHeight="1" thickBot="1">
      <c r="C93" s="192" t="s">
        <v>58</v>
      </c>
      <c r="D93" s="142"/>
      <c r="E93" s="142"/>
      <c r="F93" s="142"/>
      <c r="G93" s="142"/>
      <c r="H93" s="142"/>
      <c r="I93" s="142"/>
      <c r="J93" s="142"/>
      <c r="K93" s="142"/>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R93" s="224">
        <f>SUM(AR85:AY92)</f>
        <v>1138</v>
      </c>
      <c r="AS93" s="224"/>
      <c r="AT93" s="224"/>
      <c r="AU93" s="224"/>
      <c r="AV93" s="224"/>
      <c r="AW93" s="224"/>
      <c r="AX93" s="224"/>
      <c r="AY93" s="224"/>
      <c r="AZ93" s="145"/>
      <c r="BA93" s="224">
        <f>SUM(BA85:BH92)</f>
        <v>900</v>
      </c>
      <c r="BB93" s="224"/>
      <c r="BC93" s="224"/>
      <c r="BD93" s="224"/>
      <c r="BE93" s="224"/>
      <c r="BF93" s="224"/>
      <c r="BG93" s="224"/>
      <c r="BH93" s="224"/>
      <c r="BI93" s="146"/>
      <c r="BJ93" s="224">
        <f>SUM(BJ85:BQ92)</f>
        <v>1208</v>
      </c>
      <c r="BK93" s="224"/>
      <c r="BL93" s="224"/>
      <c r="BM93" s="224"/>
      <c r="BN93" s="224"/>
      <c r="BO93" s="224"/>
      <c r="BP93" s="224"/>
      <c r="BQ93" s="224"/>
      <c r="BT93" s="229"/>
      <c r="BU93" s="221"/>
      <c r="BV93" s="248"/>
      <c r="CA93" s="183"/>
      <c r="CB93" s="184"/>
      <c r="CC93" s="183"/>
      <c r="CD93" s="187"/>
      <c r="CE93" s="187"/>
      <c r="CF93" s="187"/>
      <c r="CG93" s="187"/>
    </row>
    <row r="94" spans="3:74" ht="15" customHeight="1">
      <c r="C94" s="131" t="s">
        <v>207</v>
      </c>
      <c r="D94" s="147"/>
      <c r="E94" s="147"/>
      <c r="F94" s="147"/>
      <c r="G94" s="147"/>
      <c r="H94" s="147"/>
      <c r="I94" s="147"/>
      <c r="J94" s="147"/>
      <c r="K94" s="147"/>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04"/>
      <c r="AR94" s="224">
        <f>AR82-AR93</f>
        <v>89</v>
      </c>
      <c r="AS94" s="224"/>
      <c r="AT94" s="224"/>
      <c r="AU94" s="224"/>
      <c r="AV94" s="224"/>
      <c r="AW94" s="224"/>
      <c r="AX94" s="224"/>
      <c r="AY94" s="224"/>
      <c r="AZ94" s="145"/>
      <c r="BA94" s="224">
        <f>BA82-BA93</f>
        <v>335</v>
      </c>
      <c r="BB94" s="224"/>
      <c r="BC94" s="224"/>
      <c r="BD94" s="224"/>
      <c r="BE94" s="224"/>
      <c r="BF94" s="224"/>
      <c r="BG94" s="224"/>
      <c r="BH94" s="224"/>
      <c r="BI94" s="146"/>
      <c r="BJ94" s="224">
        <f>BJ82-BJ93</f>
        <v>-165</v>
      </c>
      <c r="BK94" s="224"/>
      <c r="BL94" s="224"/>
      <c r="BM94" s="224"/>
      <c r="BN94" s="224"/>
      <c r="BO94" s="224"/>
      <c r="BP94" s="224"/>
      <c r="BQ94" s="224"/>
      <c r="BT94" s="80">
        <v>2007</v>
      </c>
      <c r="BU94" s="80">
        <v>2006</v>
      </c>
      <c r="BV94" s="80">
        <v>2005</v>
      </c>
    </row>
    <row r="95" spans="44:69" ht="9" customHeight="1">
      <c r="AR95" s="108"/>
      <c r="AS95" s="108"/>
      <c r="AT95" s="108"/>
      <c r="AU95" s="108"/>
      <c r="AV95" s="108"/>
      <c r="AW95" s="108"/>
      <c r="AX95" s="108"/>
      <c r="AY95" s="108"/>
      <c r="AZ95" s="109"/>
      <c r="BA95" s="108"/>
      <c r="BB95" s="108"/>
      <c r="BC95" s="108"/>
      <c r="BD95" s="108"/>
      <c r="BE95" s="108"/>
      <c r="BF95" s="108"/>
      <c r="BG95" s="108"/>
      <c r="BH95" s="108"/>
      <c r="BI95" s="107"/>
      <c r="BJ95" s="108"/>
      <c r="BK95" s="108"/>
      <c r="BL95" s="108"/>
      <c r="BM95" s="108"/>
      <c r="BN95" s="108"/>
      <c r="BO95" s="108"/>
      <c r="BP95" s="108"/>
      <c r="BQ95" s="108"/>
    </row>
    <row r="96" spans="3:74" ht="15" customHeight="1">
      <c r="C96" s="43" t="s">
        <v>70</v>
      </c>
      <c r="D96" s="105"/>
      <c r="E96" s="105"/>
      <c r="F96" s="105"/>
      <c r="G96" s="105"/>
      <c r="H96" s="105"/>
      <c r="I96" s="105"/>
      <c r="J96" s="105"/>
      <c r="K96" s="105"/>
      <c r="L96" s="54"/>
      <c r="M96" s="54"/>
      <c r="AR96" s="236">
        <v>3</v>
      </c>
      <c r="AS96" s="236"/>
      <c r="AT96" s="236"/>
      <c r="AU96" s="236"/>
      <c r="AV96" s="236"/>
      <c r="AW96" s="236"/>
      <c r="AX96" s="236"/>
      <c r="AY96" s="236"/>
      <c r="AZ96" s="109"/>
      <c r="BA96" s="236">
        <v>0</v>
      </c>
      <c r="BB96" s="236"/>
      <c r="BC96" s="236"/>
      <c r="BD96" s="236"/>
      <c r="BE96" s="236"/>
      <c r="BF96" s="236"/>
      <c r="BG96" s="236"/>
      <c r="BH96" s="236"/>
      <c r="BI96" s="107"/>
      <c r="BJ96" s="236">
        <v>0</v>
      </c>
      <c r="BK96" s="236"/>
      <c r="BL96" s="236"/>
      <c r="BM96" s="236"/>
      <c r="BN96" s="236"/>
      <c r="BO96" s="236"/>
      <c r="BP96" s="236"/>
      <c r="BQ96" s="236"/>
      <c r="BS96" s="149" t="s">
        <v>76</v>
      </c>
      <c r="BT96" s="150">
        <v>3</v>
      </c>
      <c r="BU96" s="150"/>
      <c r="BV96" s="150"/>
    </row>
    <row r="97" spans="3:69" ht="15" customHeight="1">
      <c r="C97" s="131" t="s">
        <v>206</v>
      </c>
      <c r="D97" s="147"/>
      <c r="E97" s="147"/>
      <c r="F97" s="147"/>
      <c r="G97" s="147"/>
      <c r="H97" s="147"/>
      <c r="I97" s="147"/>
      <c r="J97" s="147"/>
      <c r="K97" s="147"/>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04"/>
      <c r="AR97" s="224">
        <f>AR94+AR96</f>
        <v>92</v>
      </c>
      <c r="AS97" s="224"/>
      <c r="AT97" s="224"/>
      <c r="AU97" s="224"/>
      <c r="AV97" s="224"/>
      <c r="AW97" s="224"/>
      <c r="AX97" s="224"/>
      <c r="AY97" s="224"/>
      <c r="AZ97" s="145"/>
      <c r="BA97" s="224">
        <f>BA94+BA96</f>
        <v>335</v>
      </c>
      <c r="BB97" s="224"/>
      <c r="BC97" s="224"/>
      <c r="BD97" s="224"/>
      <c r="BE97" s="224"/>
      <c r="BF97" s="224"/>
      <c r="BG97" s="224"/>
      <c r="BH97" s="224"/>
      <c r="BI97" s="146"/>
      <c r="BJ97" s="224">
        <f>BJ94+BJ96</f>
        <v>-165</v>
      </c>
      <c r="BK97" s="224"/>
      <c r="BL97" s="224"/>
      <c r="BM97" s="224"/>
      <c r="BN97" s="224"/>
      <c r="BO97" s="224"/>
      <c r="BP97" s="224"/>
      <c r="BQ97" s="224"/>
    </row>
    <row r="98" spans="3:69" ht="13.5" customHeight="1">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R98" s="108"/>
      <c r="AS98" s="108"/>
      <c r="AT98" s="108"/>
      <c r="AU98" s="108"/>
      <c r="AV98" s="108"/>
      <c r="AW98" s="108"/>
      <c r="AX98" s="108"/>
      <c r="AY98" s="108"/>
      <c r="AZ98" s="109"/>
      <c r="BA98" s="108"/>
      <c r="BB98" s="108"/>
      <c r="BC98" s="108"/>
      <c r="BD98" s="108"/>
      <c r="BE98" s="108"/>
      <c r="BF98" s="108"/>
      <c r="BG98" s="108"/>
      <c r="BH98" s="108"/>
      <c r="BI98" s="107"/>
      <c r="BJ98" s="108"/>
      <c r="BK98" s="108"/>
      <c r="BL98" s="108"/>
      <c r="BM98" s="108"/>
      <c r="BN98" s="108"/>
      <c r="BO98" s="108"/>
      <c r="BP98" s="108"/>
      <c r="BQ98" s="108"/>
    </row>
    <row r="99" spans="3:69" ht="15" customHeight="1">
      <c r="C99" s="47" t="s">
        <v>59</v>
      </c>
      <c r="D99" s="118"/>
      <c r="E99" s="118"/>
      <c r="F99" s="118"/>
      <c r="G99" s="118"/>
      <c r="H99" s="118"/>
      <c r="I99" s="118"/>
      <c r="J99" s="118"/>
      <c r="K99" s="118"/>
      <c r="L99" s="123"/>
      <c r="M99" s="123"/>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R99" s="236">
        <v>0</v>
      </c>
      <c r="AS99" s="236"/>
      <c r="AT99" s="236"/>
      <c r="AU99" s="236"/>
      <c r="AV99" s="236"/>
      <c r="AW99" s="236"/>
      <c r="AX99" s="236"/>
      <c r="AY99" s="236"/>
      <c r="AZ99" s="109"/>
      <c r="BA99" s="236">
        <v>0</v>
      </c>
      <c r="BB99" s="236"/>
      <c r="BC99" s="236"/>
      <c r="BD99" s="236"/>
      <c r="BE99" s="236"/>
      <c r="BF99" s="236"/>
      <c r="BG99" s="236"/>
      <c r="BH99" s="236"/>
      <c r="BI99" s="107"/>
      <c r="BJ99" s="236">
        <v>0</v>
      </c>
      <c r="BK99" s="236"/>
      <c r="BL99" s="236"/>
      <c r="BM99" s="236"/>
      <c r="BN99" s="236"/>
      <c r="BO99" s="236"/>
      <c r="BP99" s="236"/>
      <c r="BQ99" s="236"/>
    </row>
    <row r="100" spans="3:69" ht="15" customHeight="1">
      <c r="C100" s="131" t="s">
        <v>205</v>
      </c>
      <c r="D100" s="147"/>
      <c r="E100" s="147"/>
      <c r="F100" s="147"/>
      <c r="G100" s="147"/>
      <c r="H100" s="147"/>
      <c r="I100" s="147"/>
      <c r="J100" s="147"/>
      <c r="K100" s="147"/>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04"/>
      <c r="AR100" s="224">
        <f>AR99+AR97</f>
        <v>92</v>
      </c>
      <c r="AS100" s="224"/>
      <c r="AT100" s="224"/>
      <c r="AU100" s="224"/>
      <c r="AV100" s="224"/>
      <c r="AW100" s="224"/>
      <c r="AX100" s="224"/>
      <c r="AY100" s="224"/>
      <c r="AZ100" s="145"/>
      <c r="BA100" s="224">
        <f>BA99+BA97</f>
        <v>335</v>
      </c>
      <c r="BB100" s="224"/>
      <c r="BC100" s="224"/>
      <c r="BD100" s="224"/>
      <c r="BE100" s="224"/>
      <c r="BF100" s="224"/>
      <c r="BG100" s="224"/>
      <c r="BH100" s="224"/>
      <c r="BI100" s="146"/>
      <c r="BJ100" s="224">
        <f>BJ99+BJ97</f>
        <v>-165</v>
      </c>
      <c r="BK100" s="224"/>
      <c r="BL100" s="224"/>
      <c r="BM100" s="224"/>
      <c r="BN100" s="224"/>
      <c r="BO100" s="224"/>
      <c r="BP100" s="224"/>
      <c r="BQ100" s="224"/>
    </row>
    <row r="101" spans="3:69" ht="15" customHeight="1">
      <c r="C101" s="67" t="s">
        <v>202</v>
      </c>
      <c r="D101" s="105"/>
      <c r="E101" s="105"/>
      <c r="F101" s="105"/>
      <c r="G101" s="105"/>
      <c r="H101" s="105"/>
      <c r="I101" s="105"/>
      <c r="J101" s="105"/>
      <c r="K101" s="105"/>
      <c r="L101" s="54"/>
      <c r="M101" s="54"/>
      <c r="AR101" s="236">
        <f>IF(AR94&gt;0,-AR94*0.3,0)</f>
        <v>-26.7</v>
      </c>
      <c r="AS101" s="236"/>
      <c r="AT101" s="236"/>
      <c r="AU101" s="236"/>
      <c r="AV101" s="236"/>
      <c r="AW101" s="236"/>
      <c r="AX101" s="236"/>
      <c r="AY101" s="236"/>
      <c r="AZ101" s="109"/>
      <c r="BA101" s="236">
        <f>IF(BA94&gt;0,-BA94*0.3,0)</f>
        <v>-100.5</v>
      </c>
      <c r="BB101" s="236"/>
      <c r="BC101" s="236"/>
      <c r="BD101" s="236"/>
      <c r="BE101" s="236"/>
      <c r="BF101" s="236"/>
      <c r="BG101" s="236"/>
      <c r="BH101" s="236"/>
      <c r="BI101" s="107"/>
      <c r="BJ101" s="236">
        <f>IF(BJ94&gt;0,-BJ94*0.3,0)</f>
        <v>0</v>
      </c>
      <c r="BK101" s="236"/>
      <c r="BL101" s="236"/>
      <c r="BM101" s="236"/>
      <c r="BN101" s="236"/>
      <c r="BO101" s="236"/>
      <c r="BP101" s="236"/>
      <c r="BQ101" s="236"/>
    </row>
    <row r="102" spans="44:69" ht="15" customHeight="1">
      <c r="AR102" s="151"/>
      <c r="AS102" s="151"/>
      <c r="AT102" s="151"/>
      <c r="AU102" s="151"/>
      <c r="AV102" s="151"/>
      <c r="AW102" s="151"/>
      <c r="AX102" s="151"/>
      <c r="AY102" s="151"/>
      <c r="AZ102" s="109"/>
      <c r="BA102" s="151"/>
      <c r="BB102" s="151"/>
      <c r="BC102" s="151"/>
      <c r="BD102" s="151"/>
      <c r="BE102" s="151"/>
      <c r="BF102" s="151"/>
      <c r="BG102" s="151"/>
      <c r="BH102" s="151"/>
      <c r="BI102" s="107"/>
      <c r="BJ102" s="151"/>
      <c r="BK102" s="151"/>
      <c r="BL102" s="151"/>
      <c r="BM102" s="151"/>
      <c r="BN102" s="151"/>
      <c r="BO102" s="151"/>
      <c r="BP102" s="151"/>
      <c r="BQ102" s="151"/>
    </row>
    <row r="103" spans="3:85" s="80" customFormat="1" ht="15" customHeight="1" thickBot="1">
      <c r="C103" s="78" t="s">
        <v>73</v>
      </c>
      <c r="D103" s="79"/>
      <c r="E103" s="79"/>
      <c r="F103" s="79"/>
      <c r="G103" s="79"/>
      <c r="H103" s="79"/>
      <c r="I103" s="79"/>
      <c r="J103" s="79"/>
      <c r="K103" s="79"/>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224">
        <f>AR100+AR101</f>
        <v>65.3</v>
      </c>
      <c r="AS103" s="224"/>
      <c r="AT103" s="224"/>
      <c r="AU103" s="224"/>
      <c r="AV103" s="224"/>
      <c r="AW103" s="224"/>
      <c r="AX103" s="224"/>
      <c r="AY103" s="224"/>
      <c r="AZ103" s="145"/>
      <c r="BA103" s="224">
        <f>BA100+BA101</f>
        <v>234.5</v>
      </c>
      <c r="BB103" s="224"/>
      <c r="BC103" s="224"/>
      <c r="BD103" s="224"/>
      <c r="BE103" s="224"/>
      <c r="BF103" s="224"/>
      <c r="BG103" s="224"/>
      <c r="BH103" s="224"/>
      <c r="BI103" s="146"/>
      <c r="BJ103" s="224">
        <f>BJ100+BJ101</f>
        <v>-165</v>
      </c>
      <c r="BK103" s="224"/>
      <c r="BL103" s="224"/>
      <c r="BM103" s="224"/>
      <c r="BN103" s="224"/>
      <c r="BO103" s="224"/>
      <c r="BP103" s="224"/>
      <c r="BQ103" s="224"/>
      <c r="CA103" s="183"/>
      <c r="CB103" s="184"/>
      <c r="CC103" s="183"/>
      <c r="CD103" s="187"/>
      <c r="CE103" s="187"/>
      <c r="CF103" s="187"/>
      <c r="CG103" s="187"/>
    </row>
    <row r="104" spans="44:69" ht="13.5" customHeight="1" thickTop="1">
      <c r="AR104" s="152"/>
      <c r="AS104" s="152"/>
      <c r="AT104" s="152"/>
      <c r="AU104" s="152"/>
      <c r="AV104" s="152"/>
      <c r="AW104" s="152"/>
      <c r="AX104" s="152"/>
      <c r="AY104" s="152"/>
      <c r="AZ104" s="109"/>
      <c r="BA104" s="152"/>
      <c r="BB104" s="152"/>
      <c r="BC104" s="152"/>
      <c r="BD104" s="152"/>
      <c r="BE104" s="152"/>
      <c r="BF104" s="152"/>
      <c r="BG104" s="152"/>
      <c r="BH104" s="152"/>
      <c r="BI104" s="107"/>
      <c r="BJ104" s="152"/>
      <c r="BK104" s="152"/>
      <c r="BL104" s="152"/>
      <c r="BM104" s="152"/>
      <c r="BN104" s="152"/>
      <c r="BO104" s="152"/>
      <c r="BP104" s="152"/>
      <c r="BQ104" s="152"/>
    </row>
    <row r="105" spans="3:85" s="67" customFormat="1" ht="12.75">
      <c r="C105" s="63" t="s">
        <v>74</v>
      </c>
      <c r="D105" s="68"/>
      <c r="E105" s="68"/>
      <c r="F105" s="68"/>
      <c r="G105" s="68"/>
      <c r="H105" s="68"/>
      <c r="I105" s="68"/>
      <c r="J105" s="68"/>
      <c r="K105" s="68"/>
      <c r="L105" s="55"/>
      <c r="M105" s="55"/>
      <c r="AR105" s="240">
        <f>BA113</f>
        <v>12479</v>
      </c>
      <c r="AS105" s="240"/>
      <c r="AT105" s="240"/>
      <c r="AU105" s="240"/>
      <c r="AV105" s="240"/>
      <c r="AW105" s="240"/>
      <c r="AX105" s="240"/>
      <c r="AY105" s="240"/>
      <c r="AZ105" s="70"/>
      <c r="BA105" s="240">
        <f>BJ113</f>
        <v>12144</v>
      </c>
      <c r="BB105" s="240"/>
      <c r="BC105" s="240"/>
      <c r="BD105" s="240"/>
      <c r="BE105" s="240"/>
      <c r="BF105" s="240"/>
      <c r="BG105" s="240"/>
      <c r="BH105" s="240"/>
      <c r="BI105" s="71"/>
      <c r="BJ105" s="240">
        <f>12304+5</f>
        <v>12309</v>
      </c>
      <c r="BK105" s="240"/>
      <c r="BL105" s="240"/>
      <c r="BM105" s="240"/>
      <c r="BN105" s="240"/>
      <c r="BO105" s="240"/>
      <c r="BP105" s="240"/>
      <c r="BQ105" s="240"/>
      <c r="CA105" s="183"/>
      <c r="CB105" s="184"/>
      <c r="CC105" s="183"/>
      <c r="CD105" s="187"/>
      <c r="CE105" s="187"/>
      <c r="CF105" s="187"/>
      <c r="CG105" s="187"/>
    </row>
    <row r="106" spans="3:85" s="67" customFormat="1" ht="12.75">
      <c r="C106" s="63" t="s">
        <v>72</v>
      </c>
      <c r="D106" s="68"/>
      <c r="E106" s="68"/>
      <c r="F106" s="68"/>
      <c r="G106" s="68"/>
      <c r="H106" s="68"/>
      <c r="I106" s="68"/>
      <c r="J106" s="68"/>
      <c r="K106" s="68"/>
      <c r="L106" s="55"/>
      <c r="M106" s="55"/>
      <c r="AR106" s="72"/>
      <c r="AS106" s="72"/>
      <c r="AT106" s="72"/>
      <c r="AU106" s="72"/>
      <c r="AV106" s="72"/>
      <c r="AW106" s="72"/>
      <c r="AX106" s="72"/>
      <c r="AY106" s="72"/>
      <c r="AZ106" s="70"/>
      <c r="BA106" s="72"/>
      <c r="BB106" s="72"/>
      <c r="BC106" s="72"/>
      <c r="BD106" s="72"/>
      <c r="BE106" s="72"/>
      <c r="BF106" s="72"/>
      <c r="BG106" s="72"/>
      <c r="BH106" s="72"/>
      <c r="BI106" s="71"/>
      <c r="BJ106" s="72"/>
      <c r="BK106" s="72"/>
      <c r="BL106" s="72"/>
      <c r="BM106" s="72"/>
      <c r="BN106" s="72"/>
      <c r="BO106" s="72"/>
      <c r="BP106" s="72"/>
      <c r="BQ106" s="72"/>
      <c r="CA106" s="183"/>
      <c r="CB106" s="184"/>
      <c r="CC106" s="183"/>
      <c r="CD106" s="187"/>
      <c r="CE106" s="187"/>
      <c r="CF106" s="187"/>
      <c r="CG106" s="187"/>
    </row>
    <row r="107" spans="3:85" s="67" customFormat="1" ht="12.75">
      <c r="C107" s="81" t="s">
        <v>67</v>
      </c>
      <c r="D107" s="68"/>
      <c r="E107" s="68"/>
      <c r="F107" s="68"/>
      <c r="G107" s="68"/>
      <c r="H107" s="68"/>
      <c r="I107" s="68"/>
      <c r="J107" s="68"/>
      <c r="K107" s="68"/>
      <c r="L107" s="55"/>
      <c r="M107" s="55"/>
      <c r="AR107" s="240">
        <f>AR90</f>
        <v>0</v>
      </c>
      <c r="AS107" s="240"/>
      <c r="AT107" s="240"/>
      <c r="AU107" s="240"/>
      <c r="AV107" s="240"/>
      <c r="AW107" s="240"/>
      <c r="AX107" s="240"/>
      <c r="AY107" s="240"/>
      <c r="AZ107" s="70"/>
      <c r="BA107" s="240">
        <f>BA90</f>
        <v>0</v>
      </c>
      <c r="BB107" s="240"/>
      <c r="BC107" s="240"/>
      <c r="BD107" s="240"/>
      <c r="BE107" s="240"/>
      <c r="BF107" s="240"/>
      <c r="BG107" s="240"/>
      <c r="BH107" s="240"/>
      <c r="BI107" s="71"/>
      <c r="BJ107" s="240">
        <f>BJ90</f>
        <v>0</v>
      </c>
      <c r="BK107" s="240"/>
      <c r="BL107" s="240"/>
      <c r="BM107" s="240"/>
      <c r="BN107" s="240"/>
      <c r="BO107" s="240"/>
      <c r="BP107" s="240"/>
      <c r="BQ107" s="240"/>
      <c r="CA107" s="183"/>
      <c r="CB107" s="184"/>
      <c r="CC107" s="183"/>
      <c r="CD107" s="187"/>
      <c r="CE107" s="187"/>
      <c r="CF107" s="187"/>
      <c r="CG107" s="187"/>
    </row>
    <row r="108" spans="3:85" s="67" customFormat="1" ht="12.75">
      <c r="C108" s="81" t="s">
        <v>68</v>
      </c>
      <c r="D108" s="68"/>
      <c r="E108" s="68"/>
      <c r="F108" s="68"/>
      <c r="G108" s="68"/>
      <c r="H108" s="68"/>
      <c r="I108" s="68"/>
      <c r="J108" s="68"/>
      <c r="K108" s="68"/>
      <c r="L108" s="55"/>
      <c r="M108" s="55"/>
      <c r="AR108" s="240">
        <f>AR91</f>
        <v>0</v>
      </c>
      <c r="AS108" s="240"/>
      <c r="AT108" s="240"/>
      <c r="AU108" s="240"/>
      <c r="AV108" s="240"/>
      <c r="AW108" s="240"/>
      <c r="AX108" s="240"/>
      <c r="AY108" s="240"/>
      <c r="AZ108" s="70"/>
      <c r="BA108" s="240">
        <v>0</v>
      </c>
      <c r="BB108" s="240"/>
      <c r="BC108" s="240"/>
      <c r="BD108" s="240"/>
      <c r="BE108" s="240"/>
      <c r="BF108" s="240"/>
      <c r="BG108" s="240"/>
      <c r="BH108" s="240"/>
      <c r="BI108" s="71"/>
      <c r="BJ108" s="240">
        <v>0</v>
      </c>
      <c r="BK108" s="240"/>
      <c r="BL108" s="240"/>
      <c r="BM108" s="240"/>
      <c r="BN108" s="240"/>
      <c r="BO108" s="240"/>
      <c r="BP108" s="240"/>
      <c r="BQ108" s="240"/>
      <c r="CA108" s="183"/>
      <c r="CB108" s="184"/>
      <c r="CC108" s="183"/>
      <c r="CD108" s="187"/>
      <c r="CE108" s="187"/>
      <c r="CF108" s="187"/>
      <c r="CG108" s="187"/>
    </row>
    <row r="109" spans="3:85" s="67" customFormat="1" ht="12.75">
      <c r="C109" s="81" t="s">
        <v>69</v>
      </c>
      <c r="D109" s="68"/>
      <c r="E109" s="68"/>
      <c r="F109" s="68"/>
      <c r="G109" s="68"/>
      <c r="H109" s="68"/>
      <c r="I109" s="68"/>
      <c r="J109" s="68"/>
      <c r="K109" s="68"/>
      <c r="L109" s="55"/>
      <c r="M109" s="55"/>
      <c r="AR109" s="240">
        <f>-AR101</f>
        <v>26.7</v>
      </c>
      <c r="AS109" s="240"/>
      <c r="AT109" s="240"/>
      <c r="AU109" s="240"/>
      <c r="AV109" s="240"/>
      <c r="AW109" s="240"/>
      <c r="AX109" s="240"/>
      <c r="AY109" s="240"/>
      <c r="AZ109" s="70"/>
      <c r="BA109" s="240">
        <f>-BA101</f>
        <v>100.5</v>
      </c>
      <c r="BB109" s="240"/>
      <c r="BC109" s="240"/>
      <c r="BD109" s="240"/>
      <c r="BE109" s="240"/>
      <c r="BF109" s="240"/>
      <c r="BG109" s="240"/>
      <c r="BH109" s="240"/>
      <c r="BI109" s="71"/>
      <c r="BJ109" s="240">
        <f>-BJ101</f>
        <v>0</v>
      </c>
      <c r="BK109" s="240"/>
      <c r="BL109" s="240"/>
      <c r="BM109" s="240"/>
      <c r="BN109" s="240"/>
      <c r="BO109" s="240"/>
      <c r="BP109" s="240"/>
      <c r="BQ109" s="240"/>
      <c r="CA109" s="183"/>
      <c r="CB109" s="184"/>
      <c r="CC109" s="183"/>
      <c r="CD109" s="187"/>
      <c r="CE109" s="187"/>
      <c r="CF109" s="187"/>
      <c r="CG109" s="187"/>
    </row>
    <row r="110" spans="3:85" s="67" customFormat="1" ht="12.75">
      <c r="C110" s="63" t="s">
        <v>203</v>
      </c>
      <c r="D110" s="68"/>
      <c r="E110" s="68"/>
      <c r="F110" s="68"/>
      <c r="G110" s="68"/>
      <c r="H110" s="68"/>
      <c r="I110" s="68"/>
      <c r="J110" s="68"/>
      <c r="K110" s="68"/>
      <c r="L110" s="55"/>
      <c r="M110" s="55"/>
      <c r="AR110" s="72"/>
      <c r="AS110" s="72"/>
      <c r="AT110" s="72"/>
      <c r="AU110" s="72"/>
      <c r="AV110" s="72"/>
      <c r="AW110" s="72"/>
      <c r="AX110" s="72"/>
      <c r="AY110" s="72"/>
      <c r="AZ110" s="70"/>
      <c r="BA110" s="72"/>
      <c r="BB110" s="72"/>
      <c r="BC110" s="72"/>
      <c r="BD110" s="72"/>
      <c r="BE110" s="72"/>
      <c r="BF110" s="72"/>
      <c r="BG110" s="72"/>
      <c r="BH110" s="72"/>
      <c r="BI110" s="71"/>
      <c r="BJ110" s="72"/>
      <c r="BK110" s="72"/>
      <c r="BL110" s="72"/>
      <c r="BM110" s="72"/>
      <c r="BN110" s="72"/>
      <c r="BO110" s="72"/>
      <c r="BP110" s="72"/>
      <c r="BQ110" s="72"/>
      <c r="CA110" s="183"/>
      <c r="CB110" s="184"/>
      <c r="CC110" s="183"/>
      <c r="CD110" s="187"/>
      <c r="CE110" s="187"/>
      <c r="CF110" s="187"/>
      <c r="CG110" s="187"/>
    </row>
    <row r="111" spans="3:85" s="67" customFormat="1" ht="12.75">
      <c r="C111" s="67" t="s">
        <v>3</v>
      </c>
      <c r="D111" s="68"/>
      <c r="E111" s="68"/>
      <c r="F111" s="68"/>
      <c r="G111" s="68"/>
      <c r="H111" s="68"/>
      <c r="I111" s="68"/>
      <c r="J111" s="68"/>
      <c r="K111" s="68"/>
      <c r="L111" s="55"/>
      <c r="M111" s="55"/>
      <c r="AR111" s="240">
        <v>0</v>
      </c>
      <c r="AS111" s="240"/>
      <c r="AT111" s="240"/>
      <c r="AU111" s="240"/>
      <c r="AV111" s="240"/>
      <c r="AW111" s="240"/>
      <c r="AX111" s="240"/>
      <c r="AY111" s="240"/>
      <c r="AZ111" s="70"/>
      <c r="BA111" s="240">
        <v>0</v>
      </c>
      <c r="BB111" s="240"/>
      <c r="BC111" s="240"/>
      <c r="BD111" s="240"/>
      <c r="BE111" s="240"/>
      <c r="BF111" s="240"/>
      <c r="BG111" s="240"/>
      <c r="BH111" s="240"/>
      <c r="BI111" s="71"/>
      <c r="BJ111" s="240">
        <v>0</v>
      </c>
      <c r="BK111" s="240"/>
      <c r="BL111" s="240"/>
      <c r="BM111" s="240"/>
      <c r="BN111" s="240"/>
      <c r="BO111" s="240"/>
      <c r="BP111" s="240"/>
      <c r="BQ111" s="240"/>
      <c r="CA111" s="183"/>
      <c r="CB111" s="184"/>
      <c r="CC111" s="183"/>
      <c r="CD111" s="187"/>
      <c r="CE111" s="187"/>
      <c r="CF111" s="187"/>
      <c r="CG111" s="187"/>
    </row>
    <row r="112" spans="3:85" s="67" customFormat="1" ht="12.75">
      <c r="C112" s="67" t="s">
        <v>62</v>
      </c>
      <c r="D112" s="68"/>
      <c r="E112" s="68"/>
      <c r="F112" s="68"/>
      <c r="G112" s="68"/>
      <c r="H112" s="68"/>
      <c r="I112" s="68"/>
      <c r="J112" s="68"/>
      <c r="K112" s="68"/>
      <c r="L112" s="55"/>
      <c r="M112" s="55"/>
      <c r="AR112" s="240">
        <v>0</v>
      </c>
      <c r="AS112" s="240"/>
      <c r="AT112" s="240"/>
      <c r="AU112" s="240"/>
      <c r="AV112" s="240"/>
      <c r="AW112" s="240"/>
      <c r="AX112" s="240"/>
      <c r="AY112" s="240"/>
      <c r="AZ112" s="70"/>
      <c r="BA112" s="240">
        <v>0</v>
      </c>
      <c r="BB112" s="240"/>
      <c r="BC112" s="240"/>
      <c r="BD112" s="240"/>
      <c r="BE112" s="240"/>
      <c r="BF112" s="240"/>
      <c r="BG112" s="240"/>
      <c r="BH112" s="240"/>
      <c r="BI112" s="71"/>
      <c r="BJ112" s="240">
        <v>0</v>
      </c>
      <c r="BK112" s="240"/>
      <c r="BL112" s="240"/>
      <c r="BM112" s="240"/>
      <c r="BN112" s="240"/>
      <c r="BO112" s="240"/>
      <c r="BP112" s="240"/>
      <c r="BQ112" s="240"/>
      <c r="CA112" s="183"/>
      <c r="CB112" s="184"/>
      <c r="CC112" s="183"/>
      <c r="CD112" s="187"/>
      <c r="CE112" s="187"/>
      <c r="CF112" s="187"/>
      <c r="CG112" s="187"/>
    </row>
    <row r="113" spans="3:85" s="131" customFormat="1" ht="12.75">
      <c r="C113" s="154" t="s">
        <v>75</v>
      </c>
      <c r="D113" s="155"/>
      <c r="E113" s="155"/>
      <c r="F113" s="155"/>
      <c r="G113" s="155"/>
      <c r="H113" s="155"/>
      <c r="I113" s="155"/>
      <c r="J113" s="155"/>
      <c r="K113" s="155"/>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R113" s="225">
        <f>SUM(AR103:AY112)</f>
        <v>12571</v>
      </c>
      <c r="AS113" s="225"/>
      <c r="AT113" s="225"/>
      <c r="AU113" s="225"/>
      <c r="AV113" s="225"/>
      <c r="AW113" s="225"/>
      <c r="AX113" s="225"/>
      <c r="AY113" s="225"/>
      <c r="AZ113" s="156"/>
      <c r="BA113" s="225">
        <f>SUM(BA103:BH112)</f>
        <v>12479</v>
      </c>
      <c r="BB113" s="225"/>
      <c r="BC113" s="225"/>
      <c r="BD113" s="225"/>
      <c r="BE113" s="225"/>
      <c r="BF113" s="225"/>
      <c r="BG113" s="225"/>
      <c r="BH113" s="225"/>
      <c r="BI113" s="157"/>
      <c r="BJ113" s="225">
        <f>SUM(BJ103:BQ112)</f>
        <v>12144</v>
      </c>
      <c r="BK113" s="225"/>
      <c r="BL113" s="225"/>
      <c r="BM113" s="225"/>
      <c r="BN113" s="225"/>
      <c r="BO113" s="225"/>
      <c r="BP113" s="225"/>
      <c r="BQ113" s="225"/>
      <c r="CA113" s="183"/>
      <c r="CB113" s="184"/>
      <c r="CC113" s="183"/>
      <c r="CD113" s="187"/>
      <c r="CE113" s="187"/>
      <c r="CF113" s="187"/>
      <c r="CG113" s="187"/>
    </row>
    <row r="114" spans="44:85" s="67" customFormat="1" ht="12.75">
      <c r="AR114" s="72"/>
      <c r="AS114" s="72"/>
      <c r="AT114" s="72"/>
      <c r="AU114" s="72"/>
      <c r="AV114" s="72"/>
      <c r="AW114" s="72"/>
      <c r="AX114" s="72"/>
      <c r="AY114" s="72"/>
      <c r="AZ114" s="70"/>
      <c r="BA114" s="72"/>
      <c r="BB114" s="72"/>
      <c r="BC114" s="72"/>
      <c r="BD114" s="72"/>
      <c r="BE114" s="72"/>
      <c r="BF114" s="72"/>
      <c r="BG114" s="72"/>
      <c r="BH114" s="72"/>
      <c r="BI114" s="71"/>
      <c r="BJ114" s="72"/>
      <c r="BK114" s="72"/>
      <c r="BL114" s="72"/>
      <c r="BM114" s="72"/>
      <c r="BN114" s="72"/>
      <c r="BO114" s="72"/>
      <c r="BP114" s="72"/>
      <c r="BQ114" s="72"/>
      <c r="CA114" s="183"/>
      <c r="CB114" s="184"/>
      <c r="CC114" s="183"/>
      <c r="CD114" s="187"/>
      <c r="CE114" s="187"/>
      <c r="CF114" s="187"/>
      <c r="CG114" s="187"/>
    </row>
    <row r="115" spans="3:85" s="67" customFormat="1" ht="12.75">
      <c r="C115" s="82" t="s">
        <v>63</v>
      </c>
      <c r="D115" s="83"/>
      <c r="E115" s="83"/>
      <c r="F115" s="83"/>
      <c r="G115" s="83"/>
      <c r="H115" s="83"/>
      <c r="I115" s="83"/>
      <c r="J115" s="83"/>
      <c r="K115" s="83"/>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238">
        <f>IF('Balance Sheets'!AW80=0,"n/a",(AR94+AR86)/'Balance Sheets'!AW80)</f>
        <v>0.006836544437538844</v>
      </c>
      <c r="AS115" s="238"/>
      <c r="AT115" s="238"/>
      <c r="AU115" s="238"/>
      <c r="AV115" s="238"/>
      <c r="AW115" s="238"/>
      <c r="AX115" s="238"/>
      <c r="AY115" s="238"/>
      <c r="AZ115" s="158"/>
      <c r="BA115" s="238">
        <f>IF('Balance Sheets'!BH80=0,"n/a",(BA94+BA86)/'Balance Sheets'!BH80)</f>
        <v>0.03849726493962225</v>
      </c>
      <c r="BB115" s="238"/>
      <c r="BC115" s="238"/>
      <c r="BD115" s="238"/>
      <c r="BE115" s="238"/>
      <c r="BF115" s="238"/>
      <c r="BG115" s="238"/>
      <c r="BH115" s="238"/>
      <c r="BI115" s="159"/>
      <c r="BJ115" s="238"/>
      <c r="BK115" s="238"/>
      <c r="BL115" s="238"/>
      <c r="BM115" s="238"/>
      <c r="BN115" s="238"/>
      <c r="BO115" s="238"/>
      <c r="BP115" s="238"/>
      <c r="BQ115" s="238"/>
      <c r="CA115" s="183"/>
      <c r="CB115" s="184"/>
      <c r="CC115" s="183"/>
      <c r="CD115" s="187"/>
      <c r="CE115" s="187"/>
      <c r="CF115" s="187"/>
      <c r="CG115" s="187"/>
    </row>
    <row r="116" spans="3:85" s="67" customFormat="1" ht="12.75">
      <c r="C116" s="84" t="s">
        <v>64</v>
      </c>
      <c r="D116" s="85"/>
      <c r="E116" s="85"/>
      <c r="F116" s="85"/>
      <c r="G116" s="85"/>
      <c r="H116" s="85"/>
      <c r="I116" s="85"/>
      <c r="J116" s="85"/>
      <c r="K116" s="85"/>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237">
        <f>IF(0.0625*'Balance Sheets'!AW80-('Income Statements'!AR94+'Income Statements'!AR86)&gt;0,0.0625*'Balance Sheets'!AW80-('Income Statements'!AR94+'Income Statements'!AR86),0)</f>
        <v>806.0625</v>
      </c>
      <c r="AS116" s="237"/>
      <c r="AT116" s="237"/>
      <c r="AU116" s="237"/>
      <c r="AV116" s="237"/>
      <c r="AW116" s="237"/>
      <c r="AX116" s="237"/>
      <c r="AY116" s="237"/>
      <c r="AZ116" s="86"/>
      <c r="BA116" s="237"/>
      <c r="BB116" s="237"/>
      <c r="BC116" s="237"/>
      <c r="BD116" s="237"/>
      <c r="BE116" s="237"/>
      <c r="BF116" s="237"/>
      <c r="BG116" s="237"/>
      <c r="BH116" s="237"/>
      <c r="BI116" s="87"/>
      <c r="BJ116" s="237"/>
      <c r="BK116" s="237"/>
      <c r="BL116" s="237"/>
      <c r="BM116" s="237"/>
      <c r="BN116" s="237"/>
      <c r="BO116" s="237"/>
      <c r="BP116" s="237"/>
      <c r="BQ116" s="237"/>
      <c r="CA116" s="183"/>
      <c r="CB116" s="184"/>
      <c r="CC116" s="183"/>
      <c r="CD116" s="187"/>
      <c r="CE116" s="187"/>
      <c r="CF116" s="187"/>
      <c r="CG116" s="187"/>
    </row>
    <row r="117" spans="44:85" s="67" customFormat="1" ht="12.75">
      <c r="AR117" s="72"/>
      <c r="AS117" s="72"/>
      <c r="AT117" s="72"/>
      <c r="AU117" s="72"/>
      <c r="AV117" s="72"/>
      <c r="AW117" s="72"/>
      <c r="AX117" s="72"/>
      <c r="AY117" s="72"/>
      <c r="AZ117" s="70"/>
      <c r="BA117" s="72"/>
      <c r="BB117" s="72"/>
      <c r="BC117" s="72"/>
      <c r="BD117" s="72"/>
      <c r="BE117" s="72"/>
      <c r="BF117" s="72"/>
      <c r="BG117" s="72"/>
      <c r="BH117" s="72"/>
      <c r="BI117" s="71"/>
      <c r="BJ117" s="72"/>
      <c r="BK117" s="72"/>
      <c r="BL117" s="72"/>
      <c r="BM117" s="72"/>
      <c r="BN117" s="72"/>
      <c r="BO117" s="72"/>
      <c r="BP117" s="72"/>
      <c r="BQ117" s="72"/>
      <c r="CA117" s="183"/>
      <c r="CB117" s="184"/>
      <c r="CC117" s="183"/>
      <c r="CD117" s="187"/>
      <c r="CE117" s="187"/>
      <c r="CF117" s="187"/>
      <c r="CG117" s="187"/>
    </row>
    <row r="118" spans="3:85" s="67" customFormat="1" ht="12.75">
      <c r="C118" s="63" t="s">
        <v>65</v>
      </c>
      <c r="D118" s="68"/>
      <c r="E118" s="68"/>
      <c r="F118" s="68"/>
      <c r="G118" s="68"/>
      <c r="H118" s="68"/>
      <c r="I118" s="68"/>
      <c r="J118" s="68"/>
      <c r="K118" s="68"/>
      <c r="L118" s="55"/>
      <c r="M118" s="55"/>
      <c r="AR118" s="72"/>
      <c r="AS118" s="72"/>
      <c r="AT118" s="72"/>
      <c r="AU118" s="72"/>
      <c r="AV118" s="72"/>
      <c r="AW118" s="72"/>
      <c r="AX118" s="72"/>
      <c r="AY118" s="72"/>
      <c r="AZ118" s="70"/>
      <c r="BA118" s="72"/>
      <c r="BB118" s="72"/>
      <c r="BC118" s="72"/>
      <c r="BD118" s="72"/>
      <c r="BE118" s="72"/>
      <c r="BF118" s="72"/>
      <c r="BG118" s="72"/>
      <c r="BH118" s="72"/>
      <c r="BI118" s="71"/>
      <c r="BJ118" s="72"/>
      <c r="BK118" s="72"/>
      <c r="BL118" s="72"/>
      <c r="BM118" s="72"/>
      <c r="BN118" s="72"/>
      <c r="BO118" s="72"/>
      <c r="BP118" s="72"/>
      <c r="BQ118" s="72"/>
      <c r="CA118" s="183"/>
      <c r="CB118" s="184"/>
      <c r="CC118" s="183"/>
      <c r="CD118" s="187"/>
      <c r="CE118" s="187"/>
      <c r="CF118" s="187"/>
      <c r="CG118" s="187"/>
    </row>
    <row r="119" spans="3:85" s="67" customFormat="1" ht="12.75">
      <c r="C119" s="67" t="s">
        <v>60</v>
      </c>
      <c r="D119" s="68"/>
      <c r="E119" s="68"/>
      <c r="F119" s="68"/>
      <c r="G119" s="68"/>
      <c r="H119" s="68"/>
      <c r="I119" s="68"/>
      <c r="J119" s="68"/>
      <c r="K119" s="68"/>
      <c r="L119" s="55"/>
      <c r="M119" s="55"/>
      <c r="AR119" s="240">
        <f>AR103</f>
        <v>65.3</v>
      </c>
      <c r="AS119" s="240"/>
      <c r="AT119" s="240"/>
      <c r="AU119" s="240"/>
      <c r="AV119" s="240"/>
      <c r="AW119" s="240"/>
      <c r="AX119" s="240"/>
      <c r="AY119" s="240"/>
      <c r="AZ119" s="70"/>
      <c r="BA119" s="240">
        <f>BA103</f>
        <v>234.5</v>
      </c>
      <c r="BB119" s="240"/>
      <c r="BC119" s="240"/>
      <c r="BD119" s="240"/>
      <c r="BE119" s="240"/>
      <c r="BF119" s="240"/>
      <c r="BG119" s="240"/>
      <c r="BH119" s="240"/>
      <c r="BI119" s="71"/>
      <c r="BJ119" s="240">
        <f>BJ103</f>
        <v>-165</v>
      </c>
      <c r="BK119" s="240"/>
      <c r="BL119" s="240"/>
      <c r="BM119" s="240"/>
      <c r="BN119" s="240"/>
      <c r="BO119" s="240"/>
      <c r="BP119" s="240"/>
      <c r="BQ119" s="240"/>
      <c r="CA119" s="183"/>
      <c r="CB119" s="184"/>
      <c r="CC119" s="183"/>
      <c r="CD119" s="187"/>
      <c r="CE119" s="187"/>
      <c r="CF119" s="187"/>
      <c r="CG119" s="187"/>
    </row>
    <row r="120" spans="3:85" s="67" customFormat="1" ht="12.75">
      <c r="C120" s="67" t="s">
        <v>204</v>
      </c>
      <c r="D120" s="68"/>
      <c r="E120" s="68"/>
      <c r="F120" s="68"/>
      <c r="G120" s="68"/>
      <c r="H120" s="68"/>
      <c r="I120" s="68"/>
      <c r="J120" s="68"/>
      <c r="K120" s="68"/>
      <c r="L120" s="55"/>
      <c r="M120" s="55"/>
      <c r="AR120" s="240">
        <f>-(AR96-BT96)</f>
        <v>0</v>
      </c>
      <c r="AS120" s="240"/>
      <c r="AT120" s="240"/>
      <c r="AU120" s="240"/>
      <c r="AV120" s="240"/>
      <c r="AW120" s="240"/>
      <c r="AX120" s="240"/>
      <c r="AY120" s="240"/>
      <c r="AZ120" s="70"/>
      <c r="BA120" s="240">
        <f>-(BA96-BU96)</f>
        <v>0</v>
      </c>
      <c r="BB120" s="240"/>
      <c r="BC120" s="240"/>
      <c r="BD120" s="240"/>
      <c r="BE120" s="240"/>
      <c r="BF120" s="240"/>
      <c r="BG120" s="240"/>
      <c r="BH120" s="240"/>
      <c r="BI120" s="71"/>
      <c r="BJ120" s="240">
        <f>-(BJ96-BV96)</f>
        <v>0</v>
      </c>
      <c r="BK120" s="240"/>
      <c r="BL120" s="240"/>
      <c r="BM120" s="240"/>
      <c r="BN120" s="240"/>
      <c r="BO120" s="240"/>
      <c r="BP120" s="240"/>
      <c r="BQ120" s="240"/>
      <c r="CA120" s="183"/>
      <c r="CB120" s="184"/>
      <c r="CC120" s="183"/>
      <c r="CD120" s="187"/>
      <c r="CE120" s="187"/>
      <c r="CF120" s="187"/>
      <c r="CG120" s="187"/>
    </row>
    <row r="121" spans="3:85" s="67" customFormat="1" ht="12.75">
      <c r="C121" s="88" t="s">
        <v>66</v>
      </c>
      <c r="D121" s="68"/>
      <c r="E121" s="68"/>
      <c r="F121" s="68"/>
      <c r="G121" s="68"/>
      <c r="H121" s="68"/>
      <c r="I121" s="68"/>
      <c r="J121" s="68"/>
      <c r="K121" s="68"/>
      <c r="L121" s="55"/>
      <c r="M121" s="55"/>
      <c r="AR121" s="222">
        <f>IF(SUM(AR119:AY120)&lt;0,0,SUM(AR119:AY120))</f>
        <v>65.3</v>
      </c>
      <c r="AS121" s="222"/>
      <c r="AT121" s="222"/>
      <c r="AU121" s="222"/>
      <c r="AV121" s="222"/>
      <c r="AW121" s="222"/>
      <c r="AX121" s="222"/>
      <c r="AY121" s="222"/>
      <c r="AZ121" s="89"/>
      <c r="BA121" s="222">
        <f>IF(SUM(BA119:BH120)&lt;0,0,SUM(BA119:BH120))</f>
        <v>234.5</v>
      </c>
      <c r="BB121" s="222"/>
      <c r="BC121" s="222"/>
      <c r="BD121" s="222"/>
      <c r="BE121" s="222"/>
      <c r="BF121" s="222"/>
      <c r="BG121" s="222"/>
      <c r="BH121" s="222"/>
      <c r="BI121" s="90"/>
      <c r="BJ121" s="222">
        <f>IF(SUM(BJ119:BQ120)&lt;0,0,SUM(BJ119:BQ120))</f>
        <v>0</v>
      </c>
      <c r="BK121" s="222"/>
      <c r="BL121" s="222"/>
      <c r="BM121" s="222"/>
      <c r="BN121" s="222"/>
      <c r="BO121" s="222"/>
      <c r="BP121" s="222"/>
      <c r="BQ121" s="222"/>
      <c r="CA121" s="183"/>
      <c r="CB121" s="184"/>
      <c r="CC121" s="183"/>
      <c r="CD121" s="187"/>
      <c r="CE121" s="187"/>
      <c r="CF121" s="187"/>
      <c r="CG121" s="187"/>
    </row>
    <row r="122" spans="3:85" s="67" customFormat="1" ht="12.75">
      <c r="C122" s="88" t="s">
        <v>71</v>
      </c>
      <c r="D122" s="68"/>
      <c r="E122" s="68"/>
      <c r="F122" s="68"/>
      <c r="G122" s="68"/>
      <c r="H122" s="68"/>
      <c r="I122" s="68"/>
      <c r="J122" s="68"/>
      <c r="K122" s="68"/>
      <c r="L122" s="55"/>
      <c r="M122" s="55"/>
      <c r="AR122" s="223">
        <f>AR121*0.5</f>
        <v>32.65</v>
      </c>
      <c r="AS122" s="223"/>
      <c r="AT122" s="223"/>
      <c r="AU122" s="223"/>
      <c r="AV122" s="223"/>
      <c r="AW122" s="223"/>
      <c r="AX122" s="223"/>
      <c r="AY122" s="223"/>
      <c r="AZ122" s="89"/>
      <c r="BA122" s="223">
        <f>BA121*0.5</f>
        <v>117.25</v>
      </c>
      <c r="BB122" s="223"/>
      <c r="BC122" s="223"/>
      <c r="BD122" s="223"/>
      <c r="BE122" s="223"/>
      <c r="BF122" s="223"/>
      <c r="BG122" s="223"/>
      <c r="BH122" s="223"/>
      <c r="BI122" s="90"/>
      <c r="BJ122" s="223">
        <f>BJ121*0.5</f>
        <v>0</v>
      </c>
      <c r="BK122" s="223"/>
      <c r="BL122" s="223"/>
      <c r="BM122" s="223"/>
      <c r="BN122" s="223"/>
      <c r="BO122" s="223"/>
      <c r="BP122" s="223"/>
      <c r="BQ122" s="223"/>
      <c r="CA122" s="183"/>
      <c r="CB122" s="184"/>
      <c r="CC122" s="183"/>
      <c r="CD122" s="187"/>
      <c r="CE122" s="187"/>
      <c r="CF122" s="187"/>
      <c r="CG122" s="187"/>
    </row>
    <row r="123" ht="12.75">
      <c r="B123" s="41"/>
    </row>
    <row r="124" spans="3:6" ht="18" hidden="1">
      <c r="C124" s="44" t="str">
        <f>'SPFR - Front Cover'!$C$40</f>
        <v>Warrumbungle Shire Council</v>
      </c>
      <c r="E124" s="45"/>
      <c r="F124" s="45"/>
    </row>
    <row r="125" ht="21" customHeight="1" hidden="1"/>
    <row r="126" ht="18" hidden="1">
      <c r="C126" s="46" t="s">
        <v>80</v>
      </c>
    </row>
    <row r="127" ht="12.75" hidden="1">
      <c r="C127" s="54" t="str">
        <f>'SPFR - Table of Contents'!$C$5</f>
        <v>for the financial year ended 30 June 2007</v>
      </c>
    </row>
    <row r="128" ht="12.75" hidden="1"/>
    <row r="129" spans="3:69" ht="0.75" customHeight="1" hidden="1">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row>
    <row r="130" spans="3:69" ht="32.25" customHeight="1" hidden="1">
      <c r="C130" s="140"/>
      <c r="D130" s="140"/>
      <c r="E130" s="140"/>
      <c r="F130" s="140"/>
      <c r="G130" s="140"/>
      <c r="H130" s="140"/>
      <c r="I130" s="140"/>
      <c r="J130" s="140"/>
      <c r="K130" s="140"/>
      <c r="L130" s="54"/>
      <c r="AQ130" s="246" t="s">
        <v>81</v>
      </c>
      <c r="AR130" s="246"/>
      <c r="AS130" s="246"/>
      <c r="AT130" s="246"/>
      <c r="AU130" s="246"/>
      <c r="AV130" s="246"/>
      <c r="AW130" s="91"/>
      <c r="AX130" s="246" t="str">
        <f>AQ130</f>
        <v>Business Activity A</v>
      </c>
      <c r="AY130" s="246"/>
      <c r="AZ130" s="246"/>
      <c r="BA130" s="246"/>
      <c r="BB130" s="246"/>
      <c r="BC130" s="246"/>
      <c r="BD130" s="91"/>
      <c r="BE130" s="246" t="s">
        <v>82</v>
      </c>
      <c r="BF130" s="246"/>
      <c r="BG130" s="246"/>
      <c r="BH130" s="246"/>
      <c r="BI130" s="246"/>
      <c r="BJ130" s="246"/>
      <c r="BK130" s="91"/>
      <c r="BL130" s="246" t="str">
        <f>BE130</f>
        <v>Business Activity B</v>
      </c>
      <c r="BM130" s="246"/>
      <c r="BN130" s="246"/>
      <c r="BO130" s="246"/>
      <c r="BP130" s="246"/>
      <c r="BQ130" s="246"/>
    </row>
    <row r="131" spans="3:69" ht="16.5" customHeight="1" hidden="1">
      <c r="C131" s="140"/>
      <c r="D131" s="140"/>
      <c r="E131" s="140"/>
      <c r="F131" s="140"/>
      <c r="G131" s="140"/>
      <c r="H131" s="140"/>
      <c r="I131" s="140"/>
      <c r="J131" s="140"/>
      <c r="K131" s="140"/>
      <c r="L131" s="54"/>
      <c r="AQ131" s="243" t="s">
        <v>122</v>
      </c>
      <c r="AR131" s="243"/>
      <c r="AS131" s="243"/>
      <c r="AT131" s="243"/>
      <c r="AU131" s="243"/>
      <c r="AV131" s="243"/>
      <c r="AW131" s="141"/>
      <c r="AX131" s="243" t="s">
        <v>122</v>
      </c>
      <c r="AY131" s="243"/>
      <c r="AZ131" s="243"/>
      <c r="BA131" s="243"/>
      <c r="BB131" s="243"/>
      <c r="BC131" s="243"/>
      <c r="BD131" s="141"/>
      <c r="BE131" s="243" t="s">
        <v>122</v>
      </c>
      <c r="BF131" s="243"/>
      <c r="BG131" s="243"/>
      <c r="BH131" s="243"/>
      <c r="BI131" s="243"/>
      <c r="BJ131" s="243"/>
      <c r="BK131" s="92"/>
      <c r="BL131" s="243" t="s">
        <v>122</v>
      </c>
      <c r="BM131" s="243"/>
      <c r="BN131" s="243"/>
      <c r="BO131" s="243"/>
      <c r="BP131" s="243"/>
      <c r="BQ131" s="243"/>
    </row>
    <row r="132" spans="3:69" ht="16.5" customHeight="1" hidden="1">
      <c r="C132" s="58" t="s">
        <v>123</v>
      </c>
      <c r="D132" s="140"/>
      <c r="E132" s="140"/>
      <c r="F132" s="140"/>
      <c r="G132" s="140"/>
      <c r="H132" s="140"/>
      <c r="I132" s="140"/>
      <c r="J132" s="140"/>
      <c r="K132" s="140"/>
      <c r="L132" s="54"/>
      <c r="M132" s="58"/>
      <c r="AQ132" s="243">
        <v>2007</v>
      </c>
      <c r="AR132" s="243"/>
      <c r="AS132" s="243"/>
      <c r="AT132" s="243"/>
      <c r="AU132" s="243"/>
      <c r="AV132" s="243"/>
      <c r="AW132" s="141"/>
      <c r="AX132" s="243">
        <v>2006</v>
      </c>
      <c r="AY132" s="243"/>
      <c r="AZ132" s="243"/>
      <c r="BA132" s="243"/>
      <c r="BB132" s="243"/>
      <c r="BC132" s="243"/>
      <c r="BD132" s="141"/>
      <c r="BE132" s="243">
        <v>2007</v>
      </c>
      <c r="BF132" s="243"/>
      <c r="BG132" s="243"/>
      <c r="BH132" s="243"/>
      <c r="BI132" s="243"/>
      <c r="BJ132" s="243"/>
      <c r="BK132" s="141"/>
      <c r="BL132" s="243">
        <v>2006</v>
      </c>
      <c r="BM132" s="243"/>
      <c r="BN132" s="243"/>
      <c r="BO132" s="243"/>
      <c r="BP132" s="243"/>
      <c r="BQ132" s="243"/>
    </row>
    <row r="133" spans="3:69" ht="0.75" customHeight="1" hidden="1">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row>
    <row r="134" ht="15" customHeight="1" hidden="1"/>
    <row r="135" spans="3:69" ht="15" customHeight="1" hidden="1">
      <c r="C135" s="78" t="s">
        <v>41</v>
      </c>
      <c r="D135" s="105"/>
      <c r="E135" s="105"/>
      <c r="F135" s="105"/>
      <c r="G135" s="105"/>
      <c r="H135" s="105"/>
      <c r="I135" s="105"/>
      <c r="J135" s="105"/>
      <c r="K135" s="105"/>
      <c r="L135" s="54"/>
      <c r="M135" s="54"/>
      <c r="AT135" s="45"/>
      <c r="AU135" s="45"/>
      <c r="AV135" s="45"/>
      <c r="AW135" s="45"/>
      <c r="AY135" s="105"/>
      <c r="AZ135" s="105"/>
      <c r="BA135" s="105"/>
      <c r="BB135" s="105"/>
      <c r="BC135" s="105"/>
      <c r="BD135" s="105"/>
      <c r="BE135" s="105"/>
      <c r="BF135" s="105"/>
      <c r="BG135" s="105"/>
      <c r="BH135" s="106"/>
      <c r="BI135" s="105"/>
      <c r="BJ135" s="105"/>
      <c r="BK135" s="105"/>
      <c r="BL135" s="105"/>
      <c r="BM135" s="105"/>
      <c r="BN135" s="105"/>
      <c r="BO135" s="105"/>
      <c r="BP135" s="105"/>
      <c r="BQ135" s="105"/>
    </row>
    <row r="136" spans="3:69" ht="15" customHeight="1" hidden="1">
      <c r="C136" s="43" t="s">
        <v>42</v>
      </c>
      <c r="D136" s="105"/>
      <c r="E136" s="105"/>
      <c r="F136" s="105"/>
      <c r="G136" s="105"/>
      <c r="H136" s="105"/>
      <c r="I136" s="105"/>
      <c r="J136" s="105"/>
      <c r="K136" s="105"/>
      <c r="L136" s="54"/>
      <c r="M136" s="54"/>
      <c r="AQ136" s="236"/>
      <c r="AR136" s="236"/>
      <c r="AS136" s="236"/>
      <c r="AT136" s="236"/>
      <c r="AU136" s="236"/>
      <c r="AV136" s="236"/>
      <c r="AW136" s="160"/>
      <c r="AX136" s="236"/>
      <c r="AY136" s="236"/>
      <c r="AZ136" s="236"/>
      <c r="BA136" s="236"/>
      <c r="BB136" s="236"/>
      <c r="BC136" s="236"/>
      <c r="BD136" s="160"/>
      <c r="BE136" s="236"/>
      <c r="BF136" s="236"/>
      <c r="BG136" s="236"/>
      <c r="BH136" s="236"/>
      <c r="BI136" s="236"/>
      <c r="BJ136" s="236"/>
      <c r="BK136" s="134"/>
      <c r="BL136" s="236"/>
      <c r="BM136" s="236"/>
      <c r="BN136" s="236"/>
      <c r="BO136" s="236"/>
      <c r="BP136" s="236"/>
      <c r="BQ136" s="236"/>
    </row>
    <row r="137" spans="3:69" ht="15" customHeight="1" hidden="1">
      <c r="C137" s="43" t="s">
        <v>43</v>
      </c>
      <c r="D137" s="105"/>
      <c r="E137" s="105"/>
      <c r="F137" s="105"/>
      <c r="G137" s="105"/>
      <c r="H137" s="105"/>
      <c r="I137" s="105"/>
      <c r="J137" s="105"/>
      <c r="K137" s="105"/>
      <c r="L137" s="54"/>
      <c r="M137" s="54"/>
      <c r="AQ137" s="236"/>
      <c r="AR137" s="236"/>
      <c r="AS137" s="236"/>
      <c r="AT137" s="236"/>
      <c r="AU137" s="236"/>
      <c r="AV137" s="236"/>
      <c r="AW137" s="160"/>
      <c r="AX137" s="236"/>
      <c r="AY137" s="236"/>
      <c r="AZ137" s="236"/>
      <c r="BA137" s="236"/>
      <c r="BB137" s="236"/>
      <c r="BC137" s="236"/>
      <c r="BD137" s="160"/>
      <c r="BE137" s="236"/>
      <c r="BF137" s="236"/>
      <c r="BG137" s="236"/>
      <c r="BH137" s="236"/>
      <c r="BI137" s="236"/>
      <c r="BJ137" s="236"/>
      <c r="BK137" s="134"/>
      <c r="BL137" s="236"/>
      <c r="BM137" s="236"/>
      <c r="BN137" s="236"/>
      <c r="BO137" s="236"/>
      <c r="BP137" s="236"/>
      <c r="BQ137" s="236"/>
    </row>
    <row r="138" spans="3:69" ht="15" customHeight="1" hidden="1">
      <c r="C138" s="43" t="s">
        <v>44</v>
      </c>
      <c r="D138" s="105"/>
      <c r="E138" s="105"/>
      <c r="F138" s="105"/>
      <c r="G138" s="105"/>
      <c r="H138" s="105"/>
      <c r="I138" s="105"/>
      <c r="J138" s="105"/>
      <c r="K138" s="105"/>
      <c r="L138" s="54"/>
      <c r="M138" s="54"/>
      <c r="AQ138" s="236"/>
      <c r="AR138" s="236"/>
      <c r="AS138" s="236"/>
      <c r="AT138" s="236"/>
      <c r="AU138" s="236"/>
      <c r="AV138" s="236"/>
      <c r="AW138" s="160"/>
      <c r="AX138" s="236"/>
      <c r="AY138" s="236"/>
      <c r="AZ138" s="236"/>
      <c r="BA138" s="236"/>
      <c r="BB138" s="236"/>
      <c r="BC138" s="236"/>
      <c r="BD138" s="160"/>
      <c r="BE138" s="236"/>
      <c r="BF138" s="236"/>
      <c r="BG138" s="236"/>
      <c r="BH138" s="236"/>
      <c r="BI138" s="236"/>
      <c r="BJ138" s="236"/>
      <c r="BK138" s="134"/>
      <c r="BL138" s="236"/>
      <c r="BM138" s="236"/>
      <c r="BN138" s="236"/>
      <c r="BO138" s="236"/>
      <c r="BP138" s="236"/>
      <c r="BQ138" s="236"/>
    </row>
    <row r="139" spans="3:69" ht="15" customHeight="1" hidden="1">
      <c r="C139" s="43" t="s">
        <v>154</v>
      </c>
      <c r="D139" s="105"/>
      <c r="E139" s="105"/>
      <c r="F139" s="105"/>
      <c r="G139" s="105"/>
      <c r="H139" s="105"/>
      <c r="I139" s="105"/>
      <c r="J139" s="105"/>
      <c r="K139" s="105"/>
      <c r="L139" s="54"/>
      <c r="M139" s="54"/>
      <c r="AQ139" s="236"/>
      <c r="AR139" s="236"/>
      <c r="AS139" s="236"/>
      <c r="AT139" s="236"/>
      <c r="AU139" s="236"/>
      <c r="AV139" s="236"/>
      <c r="AW139" s="160"/>
      <c r="AX139" s="236"/>
      <c r="AY139" s="236"/>
      <c r="AZ139" s="236"/>
      <c r="BA139" s="236"/>
      <c r="BB139" s="236"/>
      <c r="BC139" s="236"/>
      <c r="BD139" s="160"/>
      <c r="BE139" s="236"/>
      <c r="BF139" s="236"/>
      <c r="BG139" s="236"/>
      <c r="BH139" s="236"/>
      <c r="BI139" s="236"/>
      <c r="BJ139" s="236"/>
      <c r="BK139" s="134"/>
      <c r="BL139" s="236"/>
      <c r="BM139" s="236"/>
      <c r="BN139" s="236"/>
      <c r="BO139" s="236"/>
      <c r="BP139" s="236"/>
      <c r="BQ139" s="236"/>
    </row>
    <row r="140" spans="3:69" ht="15" customHeight="1" hidden="1">
      <c r="C140" s="43" t="s">
        <v>45</v>
      </c>
      <c r="D140" s="105"/>
      <c r="E140" s="105"/>
      <c r="F140" s="105"/>
      <c r="G140" s="105"/>
      <c r="H140" s="105"/>
      <c r="I140" s="105"/>
      <c r="J140" s="105"/>
      <c r="K140" s="105"/>
      <c r="L140" s="54"/>
      <c r="M140" s="54"/>
      <c r="AQ140" s="236"/>
      <c r="AR140" s="236"/>
      <c r="AS140" s="236"/>
      <c r="AT140" s="236"/>
      <c r="AU140" s="236"/>
      <c r="AV140" s="236"/>
      <c r="AW140" s="160"/>
      <c r="AX140" s="236"/>
      <c r="AY140" s="236"/>
      <c r="AZ140" s="236"/>
      <c r="BA140" s="236"/>
      <c r="BB140" s="236"/>
      <c r="BC140" s="236"/>
      <c r="BD140" s="160"/>
      <c r="BE140" s="236"/>
      <c r="BF140" s="236"/>
      <c r="BG140" s="236"/>
      <c r="BH140" s="236"/>
      <c r="BI140" s="236"/>
      <c r="BJ140" s="236"/>
      <c r="BK140" s="134"/>
      <c r="BL140" s="236"/>
      <c r="BM140" s="236"/>
      <c r="BN140" s="236"/>
      <c r="BO140" s="236"/>
      <c r="BP140" s="236"/>
      <c r="BQ140" s="236"/>
    </row>
    <row r="141" spans="3:69" ht="15" customHeight="1" hidden="1">
      <c r="C141" s="43" t="s">
        <v>46</v>
      </c>
      <c r="D141" s="105"/>
      <c r="E141" s="105"/>
      <c r="F141" s="105"/>
      <c r="G141" s="105"/>
      <c r="H141" s="105"/>
      <c r="I141" s="105"/>
      <c r="J141" s="105"/>
      <c r="K141" s="105"/>
      <c r="L141" s="54"/>
      <c r="M141" s="54"/>
      <c r="AQ141" s="236"/>
      <c r="AR141" s="236"/>
      <c r="AS141" s="236"/>
      <c r="AT141" s="236"/>
      <c r="AU141" s="236"/>
      <c r="AV141" s="236"/>
      <c r="AW141" s="160"/>
      <c r="AX141" s="236"/>
      <c r="AY141" s="236"/>
      <c r="AZ141" s="236"/>
      <c r="BA141" s="236"/>
      <c r="BB141" s="236"/>
      <c r="BC141" s="236"/>
      <c r="BD141" s="160"/>
      <c r="BE141" s="236"/>
      <c r="BF141" s="236"/>
      <c r="BG141" s="236"/>
      <c r="BH141" s="236"/>
      <c r="BI141" s="236"/>
      <c r="BJ141" s="236"/>
      <c r="BK141" s="134"/>
      <c r="BL141" s="236"/>
      <c r="BM141" s="236"/>
      <c r="BN141" s="236"/>
      <c r="BO141" s="236"/>
      <c r="BP141" s="236"/>
      <c r="BQ141" s="236"/>
    </row>
    <row r="142" spans="3:69" ht="15" customHeight="1" hidden="1">
      <c r="C142" s="43" t="s">
        <v>47</v>
      </c>
      <c r="D142" s="105"/>
      <c r="E142" s="105"/>
      <c r="F142" s="105"/>
      <c r="G142" s="105"/>
      <c r="H142" s="105"/>
      <c r="I142" s="105"/>
      <c r="J142" s="105"/>
      <c r="K142" s="105"/>
      <c r="L142" s="54"/>
      <c r="M142" s="54"/>
      <c r="AQ142" s="236"/>
      <c r="AR142" s="236"/>
      <c r="AS142" s="236"/>
      <c r="AT142" s="236"/>
      <c r="AU142" s="236"/>
      <c r="AV142" s="236"/>
      <c r="AW142" s="160"/>
      <c r="AX142" s="236"/>
      <c r="AY142" s="236"/>
      <c r="AZ142" s="236"/>
      <c r="BA142" s="236"/>
      <c r="BB142" s="236"/>
      <c r="BC142" s="236"/>
      <c r="BD142" s="160"/>
      <c r="BE142" s="236"/>
      <c r="BF142" s="236"/>
      <c r="BG142" s="236"/>
      <c r="BH142" s="236"/>
      <c r="BI142" s="236"/>
      <c r="BJ142" s="236"/>
      <c r="BK142" s="134"/>
      <c r="BL142" s="236"/>
      <c r="BM142" s="236"/>
      <c r="BN142" s="236"/>
      <c r="BO142" s="236"/>
      <c r="BP142" s="236"/>
      <c r="BQ142" s="236"/>
    </row>
    <row r="143" spans="3:85" s="144" customFormat="1" ht="15" customHeight="1" hidden="1">
      <c r="C143" s="192" t="s">
        <v>48</v>
      </c>
      <c r="D143" s="142"/>
      <c r="E143" s="142"/>
      <c r="F143" s="142"/>
      <c r="G143" s="142"/>
      <c r="H143" s="142"/>
      <c r="I143" s="142"/>
      <c r="J143" s="142"/>
      <c r="K143" s="142"/>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239">
        <f>SUM(AQ136:AV142)</f>
        <v>0</v>
      </c>
      <c r="AR143" s="239"/>
      <c r="AS143" s="239"/>
      <c r="AT143" s="239"/>
      <c r="AU143" s="239"/>
      <c r="AV143" s="239"/>
      <c r="AW143" s="161"/>
      <c r="AX143" s="239">
        <f>SUM(AX136:BC142)</f>
        <v>0</v>
      </c>
      <c r="AY143" s="239"/>
      <c r="AZ143" s="239"/>
      <c r="BA143" s="239"/>
      <c r="BB143" s="239"/>
      <c r="BC143" s="239"/>
      <c r="BD143" s="161"/>
      <c r="BE143" s="239">
        <f>SUM(BE136:BJ142)</f>
        <v>0</v>
      </c>
      <c r="BF143" s="239"/>
      <c r="BG143" s="239"/>
      <c r="BH143" s="239"/>
      <c r="BI143" s="239"/>
      <c r="BJ143" s="239"/>
      <c r="BK143" s="194"/>
      <c r="BL143" s="239">
        <f>SUM(BL136:BQ142)</f>
        <v>0</v>
      </c>
      <c r="BM143" s="239"/>
      <c r="BN143" s="239"/>
      <c r="BO143" s="239"/>
      <c r="BP143" s="239"/>
      <c r="BQ143" s="239"/>
      <c r="CA143" s="183"/>
      <c r="CB143" s="184"/>
      <c r="CC143" s="183"/>
      <c r="CD143" s="187"/>
      <c r="CE143" s="187"/>
      <c r="CF143" s="187"/>
      <c r="CG143" s="187"/>
    </row>
    <row r="144" spans="43:69" ht="15" customHeight="1" hidden="1">
      <c r="AQ144" s="134"/>
      <c r="AR144" s="134"/>
      <c r="AS144" s="134"/>
      <c r="AT144" s="134"/>
      <c r="AU144" s="134"/>
      <c r="AV144" s="134"/>
      <c r="AW144" s="160"/>
      <c r="AX144" s="134"/>
      <c r="AY144" s="134"/>
      <c r="AZ144" s="134"/>
      <c r="BA144" s="134"/>
      <c r="BB144" s="134"/>
      <c r="BC144" s="134"/>
      <c r="BD144" s="160"/>
      <c r="BE144" s="134"/>
      <c r="BF144" s="134"/>
      <c r="BG144" s="134"/>
      <c r="BH144" s="134"/>
      <c r="BI144" s="134"/>
      <c r="BJ144" s="134"/>
      <c r="BK144" s="134"/>
      <c r="BL144" s="134"/>
      <c r="BM144" s="134"/>
      <c r="BN144" s="134"/>
      <c r="BO144" s="134"/>
      <c r="BP144" s="134"/>
      <c r="BQ144" s="134"/>
    </row>
    <row r="145" spans="3:69" ht="15" customHeight="1" hidden="1">
      <c r="C145" s="78" t="s">
        <v>49</v>
      </c>
      <c r="D145" s="105"/>
      <c r="E145" s="105"/>
      <c r="F145" s="105"/>
      <c r="G145" s="105"/>
      <c r="H145" s="105"/>
      <c r="I145" s="105"/>
      <c r="J145" s="105"/>
      <c r="K145" s="105"/>
      <c r="L145" s="54"/>
      <c r="M145" s="54"/>
      <c r="AQ145" s="134"/>
      <c r="AR145" s="134"/>
      <c r="AS145" s="134"/>
      <c r="AT145" s="134"/>
      <c r="AU145" s="134"/>
      <c r="AV145" s="134"/>
      <c r="AW145" s="160"/>
      <c r="AX145" s="134"/>
      <c r="AY145" s="134"/>
      <c r="AZ145" s="134"/>
      <c r="BA145" s="134"/>
      <c r="BB145" s="134"/>
      <c r="BC145" s="134"/>
      <c r="BD145" s="160"/>
      <c r="BE145" s="134"/>
      <c r="BF145" s="134"/>
      <c r="BG145" s="134"/>
      <c r="BH145" s="134"/>
      <c r="BI145" s="134"/>
      <c r="BJ145" s="134"/>
      <c r="BK145" s="134"/>
      <c r="BL145" s="134"/>
      <c r="BM145" s="134"/>
      <c r="BN145" s="134"/>
      <c r="BO145" s="134"/>
      <c r="BP145" s="134"/>
      <c r="BQ145" s="134"/>
    </row>
    <row r="146" spans="3:69" ht="15" customHeight="1" hidden="1">
      <c r="C146" s="43" t="s">
        <v>50</v>
      </c>
      <c r="D146" s="105"/>
      <c r="E146" s="105"/>
      <c r="F146" s="105"/>
      <c r="G146" s="105"/>
      <c r="H146" s="105"/>
      <c r="I146" s="105"/>
      <c r="J146" s="105"/>
      <c r="K146" s="105"/>
      <c r="L146" s="54"/>
      <c r="M146" s="54"/>
      <c r="AQ146" s="236"/>
      <c r="AR146" s="236"/>
      <c r="AS146" s="236"/>
      <c r="AT146" s="236"/>
      <c r="AU146" s="236"/>
      <c r="AV146" s="236"/>
      <c r="AW146" s="160"/>
      <c r="AX146" s="236"/>
      <c r="AY146" s="236"/>
      <c r="AZ146" s="236"/>
      <c r="BA146" s="236"/>
      <c r="BB146" s="236"/>
      <c r="BC146" s="236"/>
      <c r="BD146" s="160"/>
      <c r="BE146" s="236"/>
      <c r="BF146" s="236"/>
      <c r="BG146" s="236"/>
      <c r="BH146" s="236"/>
      <c r="BI146" s="236"/>
      <c r="BJ146" s="236"/>
      <c r="BK146" s="134"/>
      <c r="BL146" s="236"/>
      <c r="BM146" s="236"/>
      <c r="BN146" s="236"/>
      <c r="BO146" s="236"/>
      <c r="BP146" s="236"/>
      <c r="BQ146" s="236"/>
    </row>
    <row r="147" spans="3:69" ht="15" customHeight="1" hidden="1">
      <c r="C147" s="43" t="s">
        <v>51</v>
      </c>
      <c r="D147" s="105"/>
      <c r="E147" s="105"/>
      <c r="F147" s="105"/>
      <c r="G147" s="105"/>
      <c r="H147" s="105"/>
      <c r="I147" s="105"/>
      <c r="J147" s="105"/>
      <c r="K147" s="105"/>
      <c r="L147" s="54"/>
      <c r="M147" s="54"/>
      <c r="AQ147" s="236"/>
      <c r="AR147" s="236"/>
      <c r="AS147" s="236"/>
      <c r="AT147" s="236"/>
      <c r="AU147" s="236"/>
      <c r="AV147" s="236"/>
      <c r="AW147" s="160"/>
      <c r="AX147" s="236"/>
      <c r="AY147" s="236"/>
      <c r="AZ147" s="236"/>
      <c r="BA147" s="236"/>
      <c r="BB147" s="236"/>
      <c r="BC147" s="236"/>
      <c r="BD147" s="160"/>
      <c r="BE147" s="236"/>
      <c r="BF147" s="236"/>
      <c r="BG147" s="236"/>
      <c r="BH147" s="236"/>
      <c r="BI147" s="236"/>
      <c r="BJ147" s="236"/>
      <c r="BK147" s="134"/>
      <c r="BL147" s="236"/>
      <c r="BM147" s="236"/>
      <c r="BN147" s="236"/>
      <c r="BO147" s="236"/>
      <c r="BP147" s="236"/>
      <c r="BQ147" s="236"/>
    </row>
    <row r="148" spans="3:69" ht="15" customHeight="1" hidden="1">
      <c r="C148" s="43" t="s">
        <v>52</v>
      </c>
      <c r="D148" s="105"/>
      <c r="E148" s="105"/>
      <c r="F148" s="105"/>
      <c r="G148" s="105"/>
      <c r="H148" s="105"/>
      <c r="I148" s="105"/>
      <c r="J148" s="105"/>
      <c r="K148" s="105"/>
      <c r="L148" s="54"/>
      <c r="M148" s="54"/>
      <c r="AQ148" s="236"/>
      <c r="AR148" s="236"/>
      <c r="AS148" s="236"/>
      <c r="AT148" s="236"/>
      <c r="AU148" s="236"/>
      <c r="AV148" s="236"/>
      <c r="AW148" s="160"/>
      <c r="AX148" s="236"/>
      <c r="AY148" s="236"/>
      <c r="AZ148" s="236"/>
      <c r="BA148" s="236"/>
      <c r="BB148" s="236"/>
      <c r="BC148" s="236"/>
      <c r="BD148" s="160"/>
      <c r="BE148" s="236"/>
      <c r="BF148" s="236"/>
      <c r="BG148" s="236"/>
      <c r="BH148" s="236"/>
      <c r="BI148" s="236"/>
      <c r="BJ148" s="236"/>
      <c r="BK148" s="134"/>
      <c r="BL148" s="236"/>
      <c r="BM148" s="236"/>
      <c r="BN148" s="236"/>
      <c r="BO148" s="236"/>
      <c r="BP148" s="236"/>
      <c r="BQ148" s="236"/>
    </row>
    <row r="149" spans="3:69" ht="15" customHeight="1" hidden="1">
      <c r="C149" s="43" t="s">
        <v>53</v>
      </c>
      <c r="D149" s="105"/>
      <c r="E149" s="105"/>
      <c r="F149" s="105"/>
      <c r="G149" s="105"/>
      <c r="H149" s="105"/>
      <c r="I149" s="105"/>
      <c r="J149" s="105"/>
      <c r="K149" s="105"/>
      <c r="L149" s="54"/>
      <c r="M149" s="54"/>
      <c r="AQ149" s="236"/>
      <c r="AR149" s="236"/>
      <c r="AS149" s="236"/>
      <c r="AT149" s="236"/>
      <c r="AU149" s="236"/>
      <c r="AV149" s="236"/>
      <c r="AW149" s="160"/>
      <c r="AX149" s="236"/>
      <c r="AY149" s="236"/>
      <c r="AZ149" s="236"/>
      <c r="BA149" s="236"/>
      <c r="BB149" s="236"/>
      <c r="BC149" s="236"/>
      <c r="BD149" s="160"/>
      <c r="BE149" s="236"/>
      <c r="BF149" s="236"/>
      <c r="BG149" s="236"/>
      <c r="BH149" s="236"/>
      <c r="BI149" s="236"/>
      <c r="BJ149" s="236"/>
      <c r="BK149" s="134"/>
      <c r="BL149" s="236"/>
      <c r="BM149" s="236"/>
      <c r="BN149" s="236"/>
      <c r="BO149" s="236"/>
      <c r="BP149" s="236"/>
      <c r="BQ149" s="236"/>
    </row>
    <row r="150" spans="3:69" ht="15" customHeight="1" hidden="1">
      <c r="C150" s="43" t="s">
        <v>55</v>
      </c>
      <c r="D150" s="105"/>
      <c r="E150" s="105"/>
      <c r="F150" s="105"/>
      <c r="G150" s="105"/>
      <c r="H150" s="105"/>
      <c r="I150" s="105"/>
      <c r="J150" s="105"/>
      <c r="K150" s="105"/>
      <c r="L150" s="54"/>
      <c r="M150" s="54"/>
      <c r="AQ150" s="236"/>
      <c r="AR150" s="236"/>
      <c r="AS150" s="236"/>
      <c r="AT150" s="236"/>
      <c r="AU150" s="236"/>
      <c r="AV150" s="236"/>
      <c r="AW150" s="160"/>
      <c r="AX150" s="236"/>
      <c r="AY150" s="236"/>
      <c r="AZ150" s="236"/>
      <c r="BA150" s="236"/>
      <c r="BB150" s="236"/>
      <c r="BC150" s="236"/>
      <c r="BD150" s="160"/>
      <c r="BE150" s="236"/>
      <c r="BF150" s="236"/>
      <c r="BG150" s="236"/>
      <c r="BH150" s="236"/>
      <c r="BI150" s="236"/>
      <c r="BJ150" s="236"/>
      <c r="BK150" s="134"/>
      <c r="BL150" s="236"/>
      <c r="BM150" s="236"/>
      <c r="BN150" s="236"/>
      <c r="BO150" s="236"/>
      <c r="BP150" s="236"/>
      <c r="BQ150" s="236"/>
    </row>
    <row r="151" spans="3:69" ht="15" customHeight="1" hidden="1">
      <c r="C151" s="43" t="s">
        <v>56</v>
      </c>
      <c r="D151" s="105"/>
      <c r="E151" s="105"/>
      <c r="F151" s="105"/>
      <c r="G151" s="105"/>
      <c r="H151" s="105"/>
      <c r="I151" s="105"/>
      <c r="J151" s="105"/>
      <c r="K151" s="105"/>
      <c r="L151" s="54"/>
      <c r="M151" s="54"/>
      <c r="AQ151" s="236"/>
      <c r="AR151" s="236"/>
      <c r="AS151" s="236"/>
      <c r="AT151" s="236"/>
      <c r="AU151" s="236"/>
      <c r="AV151" s="236"/>
      <c r="AW151" s="160"/>
      <c r="AX151" s="236"/>
      <c r="AY151" s="236"/>
      <c r="AZ151" s="236"/>
      <c r="BA151" s="236"/>
      <c r="BB151" s="236"/>
      <c r="BC151" s="236"/>
      <c r="BD151" s="160"/>
      <c r="BE151" s="236"/>
      <c r="BF151" s="236"/>
      <c r="BG151" s="236"/>
      <c r="BH151" s="236"/>
      <c r="BI151" s="236"/>
      <c r="BJ151" s="236"/>
      <c r="BK151" s="134"/>
      <c r="BL151" s="236"/>
      <c r="BM151" s="236"/>
      <c r="BN151" s="236"/>
      <c r="BO151" s="236"/>
      <c r="BP151" s="236"/>
      <c r="BQ151" s="236"/>
    </row>
    <row r="152" spans="3:76" ht="15" customHeight="1" hidden="1">
      <c r="C152" s="43" t="s">
        <v>201</v>
      </c>
      <c r="D152" s="105"/>
      <c r="E152" s="105"/>
      <c r="F152" s="105"/>
      <c r="G152" s="105"/>
      <c r="H152" s="105"/>
      <c r="I152" s="105"/>
      <c r="J152" s="105"/>
      <c r="K152" s="105"/>
      <c r="L152" s="54"/>
      <c r="M152" s="54"/>
      <c r="AQ152" s="236"/>
      <c r="AR152" s="236"/>
      <c r="AS152" s="236"/>
      <c r="AT152" s="236"/>
      <c r="AU152" s="236"/>
      <c r="AV152" s="236"/>
      <c r="AW152" s="160"/>
      <c r="AX152" s="236"/>
      <c r="AY152" s="236"/>
      <c r="AZ152" s="236"/>
      <c r="BA152" s="236"/>
      <c r="BB152" s="236"/>
      <c r="BC152" s="236"/>
      <c r="BD152" s="160"/>
      <c r="BE152" s="236"/>
      <c r="BF152" s="236"/>
      <c r="BG152" s="236"/>
      <c r="BH152" s="236"/>
      <c r="BI152" s="236"/>
      <c r="BJ152" s="236"/>
      <c r="BK152" s="134"/>
      <c r="BL152" s="236"/>
      <c r="BM152" s="236"/>
      <c r="BN152" s="236"/>
      <c r="BO152" s="236"/>
      <c r="BP152" s="236"/>
      <c r="BQ152" s="236"/>
      <c r="BS152" s="47"/>
      <c r="BT152" s="47"/>
      <c r="BU152" s="47"/>
      <c r="BV152" s="47"/>
      <c r="BW152" s="47"/>
      <c r="BX152" s="47"/>
    </row>
    <row r="153" spans="3:76" ht="15" customHeight="1" hidden="1">
      <c r="C153" s="43" t="s">
        <v>57</v>
      </c>
      <c r="D153" s="105"/>
      <c r="E153" s="105"/>
      <c r="F153" s="105"/>
      <c r="G153" s="105"/>
      <c r="H153" s="105"/>
      <c r="I153" s="105"/>
      <c r="J153" s="105"/>
      <c r="K153" s="105"/>
      <c r="L153" s="54"/>
      <c r="M153" s="54"/>
      <c r="AQ153" s="236"/>
      <c r="AR153" s="236"/>
      <c r="AS153" s="236"/>
      <c r="AT153" s="236"/>
      <c r="AU153" s="236"/>
      <c r="AV153" s="236"/>
      <c r="AW153" s="160"/>
      <c r="AX153" s="236"/>
      <c r="AY153" s="236"/>
      <c r="AZ153" s="236"/>
      <c r="BA153" s="236"/>
      <c r="BB153" s="236"/>
      <c r="BC153" s="236"/>
      <c r="BD153" s="160"/>
      <c r="BE153" s="236"/>
      <c r="BF153" s="236"/>
      <c r="BG153" s="236"/>
      <c r="BH153" s="236"/>
      <c r="BI153" s="236"/>
      <c r="BJ153" s="236"/>
      <c r="BK153" s="134"/>
      <c r="BL153" s="236"/>
      <c r="BM153" s="236"/>
      <c r="BN153" s="236"/>
      <c r="BO153" s="236"/>
      <c r="BP153" s="236"/>
      <c r="BQ153" s="236"/>
      <c r="BS153" s="47"/>
      <c r="BT153" s="245"/>
      <c r="BU153" s="245"/>
      <c r="BV153" s="245"/>
      <c r="BW153" s="245"/>
      <c r="BX153" s="47"/>
    </row>
    <row r="154" spans="3:85" s="144" customFormat="1" ht="15" customHeight="1" hidden="1">
      <c r="C154" s="192" t="s">
        <v>58</v>
      </c>
      <c r="D154" s="142"/>
      <c r="E154" s="142"/>
      <c r="F154" s="142"/>
      <c r="G154" s="142"/>
      <c r="H154" s="142"/>
      <c r="I154" s="142"/>
      <c r="J154" s="142"/>
      <c r="K154" s="142"/>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239">
        <f>SUM(AQ145:AV153)</f>
        <v>0</v>
      </c>
      <c r="AR154" s="239"/>
      <c r="AS154" s="239"/>
      <c r="AT154" s="239"/>
      <c r="AU154" s="239"/>
      <c r="AV154" s="239"/>
      <c r="AW154" s="161"/>
      <c r="AX154" s="239">
        <f>SUM(AX145:BC153)</f>
        <v>0</v>
      </c>
      <c r="AY154" s="239"/>
      <c r="AZ154" s="239"/>
      <c r="BA154" s="239"/>
      <c r="BB154" s="239"/>
      <c r="BC154" s="239"/>
      <c r="BD154" s="161"/>
      <c r="BE154" s="239">
        <f>SUM(BE145:BJ153)</f>
        <v>0</v>
      </c>
      <c r="BF154" s="239"/>
      <c r="BG154" s="239"/>
      <c r="BH154" s="239"/>
      <c r="BI154" s="239"/>
      <c r="BJ154" s="239"/>
      <c r="BK154" s="194"/>
      <c r="BL154" s="239">
        <f>SUM(BL145:BQ153)</f>
        <v>0</v>
      </c>
      <c r="BM154" s="239"/>
      <c r="BN154" s="239"/>
      <c r="BO154" s="239"/>
      <c r="BP154" s="239"/>
      <c r="BQ154" s="239"/>
      <c r="BS154" s="162"/>
      <c r="BT154" s="245"/>
      <c r="BU154" s="245"/>
      <c r="BV154" s="245"/>
      <c r="BW154" s="245"/>
      <c r="BX154" s="162"/>
      <c r="CA154" s="183"/>
      <c r="CB154" s="184"/>
      <c r="CC154" s="183"/>
      <c r="CD154" s="187"/>
      <c r="CE154" s="187"/>
      <c r="CF154" s="187"/>
      <c r="CG154" s="187"/>
    </row>
    <row r="155" spans="3:76" ht="15" customHeight="1" hidden="1">
      <c r="C155" s="131" t="s">
        <v>207</v>
      </c>
      <c r="D155" s="118"/>
      <c r="E155" s="118"/>
      <c r="F155" s="118"/>
      <c r="G155" s="118"/>
      <c r="H155" s="118"/>
      <c r="I155" s="118"/>
      <c r="J155" s="118"/>
      <c r="K155" s="118"/>
      <c r="L155" s="123"/>
      <c r="M155" s="123"/>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239">
        <f>AQ143-AQ154</f>
        <v>0</v>
      </c>
      <c r="AR155" s="239"/>
      <c r="AS155" s="239"/>
      <c r="AT155" s="239"/>
      <c r="AU155" s="239"/>
      <c r="AV155" s="239"/>
      <c r="AW155" s="161"/>
      <c r="AX155" s="239">
        <f>AX143-AX154</f>
        <v>0</v>
      </c>
      <c r="AY155" s="239"/>
      <c r="AZ155" s="239"/>
      <c r="BA155" s="239"/>
      <c r="BB155" s="239"/>
      <c r="BC155" s="239"/>
      <c r="BD155" s="161"/>
      <c r="BE155" s="239">
        <f>BE143-BE154</f>
        <v>0</v>
      </c>
      <c r="BF155" s="239"/>
      <c r="BG155" s="239"/>
      <c r="BH155" s="239"/>
      <c r="BI155" s="239"/>
      <c r="BJ155" s="239"/>
      <c r="BK155" s="194"/>
      <c r="BL155" s="239">
        <f>BL143-BL154</f>
        <v>0</v>
      </c>
      <c r="BM155" s="239"/>
      <c r="BN155" s="239"/>
      <c r="BO155" s="239"/>
      <c r="BP155" s="239"/>
      <c r="BQ155" s="239"/>
      <c r="BS155" s="47"/>
      <c r="BT155" s="244"/>
      <c r="BU155" s="244"/>
      <c r="BV155" s="244"/>
      <c r="BW155" s="244"/>
      <c r="BX155" s="47"/>
    </row>
    <row r="156" spans="43:76" ht="15" customHeight="1" hidden="1">
      <c r="AQ156" s="134"/>
      <c r="AR156" s="134"/>
      <c r="AS156" s="134"/>
      <c r="AT156" s="134"/>
      <c r="AU156" s="134"/>
      <c r="AV156" s="134"/>
      <c r="AW156" s="160"/>
      <c r="AX156" s="134"/>
      <c r="AY156" s="134"/>
      <c r="AZ156" s="134"/>
      <c r="BA156" s="134"/>
      <c r="BB156" s="134"/>
      <c r="BC156" s="134"/>
      <c r="BD156" s="160"/>
      <c r="BE156" s="134"/>
      <c r="BF156" s="134"/>
      <c r="BG156" s="134"/>
      <c r="BH156" s="134"/>
      <c r="BI156" s="134"/>
      <c r="BJ156" s="134"/>
      <c r="BK156" s="134"/>
      <c r="BL156" s="134"/>
      <c r="BM156" s="134"/>
      <c r="BN156" s="134"/>
      <c r="BO156" s="134"/>
      <c r="BP156" s="134"/>
      <c r="BQ156" s="134"/>
      <c r="BS156" s="47"/>
      <c r="BT156" s="47"/>
      <c r="BU156" s="47"/>
      <c r="BV156" s="47"/>
      <c r="BW156" s="47"/>
      <c r="BX156" s="47"/>
    </row>
    <row r="157" spans="3:76" ht="15" customHeight="1" hidden="1">
      <c r="C157" s="43" t="s">
        <v>70</v>
      </c>
      <c r="D157" s="105"/>
      <c r="E157" s="105"/>
      <c r="F157" s="105"/>
      <c r="G157" s="105"/>
      <c r="H157" s="105"/>
      <c r="I157" s="105"/>
      <c r="J157" s="105"/>
      <c r="K157" s="105"/>
      <c r="L157" s="54"/>
      <c r="M157" s="54"/>
      <c r="AQ157" s="242"/>
      <c r="AR157" s="242"/>
      <c r="AS157" s="242"/>
      <c r="AT157" s="242"/>
      <c r="AU157" s="242"/>
      <c r="AV157" s="242"/>
      <c r="AW157" s="160"/>
      <c r="AX157" s="242"/>
      <c r="AY157" s="242"/>
      <c r="AZ157" s="242"/>
      <c r="BA157" s="242"/>
      <c r="BB157" s="242"/>
      <c r="BC157" s="242"/>
      <c r="BD157" s="160"/>
      <c r="BE157" s="242"/>
      <c r="BF157" s="242"/>
      <c r="BG157" s="242"/>
      <c r="BH157" s="242"/>
      <c r="BI157" s="242"/>
      <c r="BJ157" s="242"/>
      <c r="BK157" s="134"/>
      <c r="BL157" s="242"/>
      <c r="BM157" s="242"/>
      <c r="BN157" s="242"/>
      <c r="BO157" s="242"/>
      <c r="BP157" s="242"/>
      <c r="BQ157" s="242"/>
      <c r="BS157" s="164"/>
      <c r="BT157" s="118"/>
      <c r="BU157" s="118"/>
      <c r="BV157" s="118"/>
      <c r="BW157" s="118"/>
      <c r="BX157" s="47"/>
    </row>
    <row r="158" spans="3:76" ht="15" customHeight="1" hidden="1">
      <c r="C158" s="131" t="s">
        <v>206</v>
      </c>
      <c r="D158" s="147"/>
      <c r="E158" s="147"/>
      <c r="F158" s="147"/>
      <c r="G158" s="147"/>
      <c r="H158" s="147"/>
      <c r="I158" s="147"/>
      <c r="J158" s="147"/>
      <c r="K158" s="147"/>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239">
        <f>AQ155+AQ157</f>
        <v>0</v>
      </c>
      <c r="AR158" s="239"/>
      <c r="AS158" s="239"/>
      <c r="AT158" s="239"/>
      <c r="AU158" s="239"/>
      <c r="AV158" s="239"/>
      <c r="AW158" s="161"/>
      <c r="AX158" s="239">
        <f>AX155+AX157</f>
        <v>0</v>
      </c>
      <c r="AY158" s="239"/>
      <c r="AZ158" s="239"/>
      <c r="BA158" s="239"/>
      <c r="BB158" s="239"/>
      <c r="BC158" s="239"/>
      <c r="BD158" s="161"/>
      <c r="BE158" s="239">
        <f>BE155+BE157</f>
        <v>0</v>
      </c>
      <c r="BF158" s="239"/>
      <c r="BG158" s="239"/>
      <c r="BH158" s="239"/>
      <c r="BI158" s="239"/>
      <c r="BJ158" s="239"/>
      <c r="BK158" s="194"/>
      <c r="BL158" s="239">
        <f>BL155+BL157</f>
        <v>0</v>
      </c>
      <c r="BM158" s="239"/>
      <c r="BN158" s="239"/>
      <c r="BO158" s="239"/>
      <c r="BP158" s="239"/>
      <c r="BQ158" s="239"/>
      <c r="BS158" s="47"/>
      <c r="BT158" s="47"/>
      <c r="BU158" s="47"/>
      <c r="BV158" s="47"/>
      <c r="BW158" s="47"/>
      <c r="BX158" s="47"/>
    </row>
    <row r="159" spans="3:76" ht="13.5" customHeight="1" hidden="1">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134"/>
      <c r="AR159" s="134"/>
      <c r="AS159" s="134"/>
      <c r="AT159" s="134"/>
      <c r="AU159" s="134"/>
      <c r="AV159" s="134"/>
      <c r="AW159" s="160"/>
      <c r="AX159" s="134"/>
      <c r="AY159" s="134"/>
      <c r="AZ159" s="134"/>
      <c r="BA159" s="134"/>
      <c r="BB159" s="134"/>
      <c r="BC159" s="134"/>
      <c r="BD159" s="160"/>
      <c r="BE159" s="134"/>
      <c r="BF159" s="134"/>
      <c r="BG159" s="134"/>
      <c r="BH159" s="134"/>
      <c r="BI159" s="134"/>
      <c r="BJ159" s="134"/>
      <c r="BK159" s="134"/>
      <c r="BL159" s="134"/>
      <c r="BM159" s="134"/>
      <c r="BN159" s="134"/>
      <c r="BO159" s="134"/>
      <c r="BP159" s="134"/>
      <c r="BQ159" s="134"/>
      <c r="BS159" s="47"/>
      <c r="BT159" s="47"/>
      <c r="BU159" s="47"/>
      <c r="BV159" s="47"/>
      <c r="BW159" s="47"/>
      <c r="BX159" s="47"/>
    </row>
    <row r="160" spans="3:76" ht="15" customHeight="1" hidden="1">
      <c r="C160" s="47" t="s">
        <v>59</v>
      </c>
      <c r="D160" s="118"/>
      <c r="E160" s="118"/>
      <c r="F160" s="118"/>
      <c r="G160" s="118"/>
      <c r="H160" s="118"/>
      <c r="I160" s="118"/>
      <c r="J160" s="118"/>
      <c r="K160" s="118"/>
      <c r="L160" s="123"/>
      <c r="M160" s="123"/>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242"/>
      <c r="AR160" s="242"/>
      <c r="AS160" s="242"/>
      <c r="AT160" s="242"/>
      <c r="AU160" s="242"/>
      <c r="AV160" s="242"/>
      <c r="AW160" s="160"/>
      <c r="AX160" s="242"/>
      <c r="AY160" s="242"/>
      <c r="AZ160" s="242"/>
      <c r="BA160" s="242"/>
      <c r="BB160" s="242"/>
      <c r="BC160" s="242"/>
      <c r="BD160" s="160"/>
      <c r="BE160" s="242"/>
      <c r="BF160" s="242"/>
      <c r="BG160" s="242"/>
      <c r="BH160" s="242"/>
      <c r="BI160" s="242"/>
      <c r="BJ160" s="242"/>
      <c r="BK160" s="134"/>
      <c r="BL160" s="242"/>
      <c r="BM160" s="242"/>
      <c r="BN160" s="242"/>
      <c r="BO160" s="242"/>
      <c r="BP160" s="242"/>
      <c r="BQ160" s="242"/>
      <c r="BS160" s="47"/>
      <c r="BT160" s="47"/>
      <c r="BU160" s="47"/>
      <c r="BV160" s="47"/>
      <c r="BW160" s="47"/>
      <c r="BX160" s="47"/>
    </row>
    <row r="161" spans="3:76" ht="15" customHeight="1" hidden="1">
      <c r="C161" s="131" t="s">
        <v>205</v>
      </c>
      <c r="D161" s="147"/>
      <c r="E161" s="147"/>
      <c r="F161" s="147"/>
      <c r="G161" s="147"/>
      <c r="H161" s="147"/>
      <c r="I161" s="147"/>
      <c r="J161" s="147"/>
      <c r="K161" s="147"/>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239">
        <f>AQ160+AQ158</f>
        <v>0</v>
      </c>
      <c r="AR161" s="239"/>
      <c r="AS161" s="239"/>
      <c r="AT161" s="239"/>
      <c r="AU161" s="239"/>
      <c r="AV161" s="239"/>
      <c r="AW161" s="161"/>
      <c r="AX161" s="239">
        <f>AX160+AX158</f>
        <v>0</v>
      </c>
      <c r="AY161" s="239"/>
      <c r="AZ161" s="239"/>
      <c r="BA161" s="239"/>
      <c r="BB161" s="239"/>
      <c r="BC161" s="239"/>
      <c r="BD161" s="161"/>
      <c r="BE161" s="239">
        <f>BE160+BE158</f>
        <v>0</v>
      </c>
      <c r="BF161" s="239"/>
      <c r="BG161" s="239"/>
      <c r="BH161" s="239"/>
      <c r="BI161" s="239"/>
      <c r="BJ161" s="239"/>
      <c r="BK161" s="194"/>
      <c r="BL161" s="239">
        <f>BL160+BL158</f>
        <v>0</v>
      </c>
      <c r="BM161" s="239"/>
      <c r="BN161" s="239"/>
      <c r="BO161" s="239"/>
      <c r="BP161" s="239"/>
      <c r="BQ161" s="239"/>
      <c r="BS161" s="47"/>
      <c r="BT161" s="47"/>
      <c r="BU161" s="47"/>
      <c r="BV161" s="47"/>
      <c r="BW161" s="47"/>
      <c r="BX161" s="47"/>
    </row>
    <row r="162" spans="3:76" ht="15" customHeight="1" hidden="1">
      <c r="C162" s="67" t="s">
        <v>202</v>
      </c>
      <c r="D162" s="105"/>
      <c r="E162" s="105"/>
      <c r="F162" s="105"/>
      <c r="G162" s="105"/>
      <c r="H162" s="105"/>
      <c r="I162" s="105"/>
      <c r="J162" s="105"/>
      <c r="K162" s="105"/>
      <c r="L162" s="54"/>
      <c r="M162" s="54"/>
      <c r="AQ162" s="236">
        <f>IF(AQ155&gt;0,-AQ155*0.3,0)</f>
        <v>0</v>
      </c>
      <c r="AR162" s="236"/>
      <c r="AS162" s="236"/>
      <c r="AT162" s="236"/>
      <c r="AU162" s="236"/>
      <c r="AV162" s="236"/>
      <c r="AW162" s="160"/>
      <c r="AX162" s="236">
        <f>IF(AX155&gt;0,-AX155*0.3,0)</f>
        <v>0</v>
      </c>
      <c r="AY162" s="236"/>
      <c r="AZ162" s="236"/>
      <c r="BA162" s="236"/>
      <c r="BB162" s="236"/>
      <c r="BC162" s="236"/>
      <c r="BD162" s="160"/>
      <c r="BE162" s="236">
        <f>IF(BE155&gt;0,-BE155*0.3,0)</f>
        <v>0</v>
      </c>
      <c r="BF162" s="236"/>
      <c r="BG162" s="236"/>
      <c r="BH162" s="236"/>
      <c r="BI162" s="236"/>
      <c r="BJ162" s="236"/>
      <c r="BK162" s="134"/>
      <c r="BL162" s="236">
        <f>IF(BL155&gt;0,-BL155*0.3,0)</f>
        <v>0</v>
      </c>
      <c r="BM162" s="236"/>
      <c r="BN162" s="236"/>
      <c r="BO162" s="236"/>
      <c r="BP162" s="236"/>
      <c r="BQ162" s="236"/>
      <c r="BS162" s="47"/>
      <c r="BT162" s="47"/>
      <c r="BU162" s="47"/>
      <c r="BV162" s="47"/>
      <c r="BW162" s="47"/>
      <c r="BX162" s="47"/>
    </row>
    <row r="163" spans="43:76" ht="15" customHeight="1" hidden="1">
      <c r="AQ163" s="163"/>
      <c r="AR163" s="163"/>
      <c r="AS163" s="163"/>
      <c r="AT163" s="163"/>
      <c r="AU163" s="163"/>
      <c r="AV163" s="163"/>
      <c r="AW163" s="160"/>
      <c r="AX163" s="163"/>
      <c r="AY163" s="163"/>
      <c r="AZ163" s="163"/>
      <c r="BA163" s="163"/>
      <c r="BB163" s="163"/>
      <c r="BC163" s="163"/>
      <c r="BD163" s="160"/>
      <c r="BE163" s="163"/>
      <c r="BF163" s="163"/>
      <c r="BG163" s="163"/>
      <c r="BH163" s="163"/>
      <c r="BI163" s="163"/>
      <c r="BJ163" s="163"/>
      <c r="BK163" s="134"/>
      <c r="BL163" s="163"/>
      <c r="BM163" s="163"/>
      <c r="BN163" s="163"/>
      <c r="BO163" s="163"/>
      <c r="BP163" s="163"/>
      <c r="BQ163" s="163"/>
      <c r="BS163" s="47"/>
      <c r="BT163" s="47"/>
      <c r="BU163" s="47"/>
      <c r="BV163" s="47"/>
      <c r="BW163" s="47"/>
      <c r="BX163" s="47"/>
    </row>
    <row r="164" spans="3:85" s="80" customFormat="1" ht="15" customHeight="1" hidden="1" thickBot="1">
      <c r="C164" s="78" t="s">
        <v>73</v>
      </c>
      <c r="D164" s="79"/>
      <c r="E164" s="79"/>
      <c r="F164" s="79"/>
      <c r="G164" s="79"/>
      <c r="H164" s="79"/>
      <c r="I164" s="79"/>
      <c r="J164" s="79"/>
      <c r="K164" s="79"/>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239">
        <f>AQ161+AQ162</f>
        <v>0</v>
      </c>
      <c r="AR164" s="239"/>
      <c r="AS164" s="239"/>
      <c r="AT164" s="239"/>
      <c r="AU164" s="239"/>
      <c r="AV164" s="239"/>
      <c r="AW164" s="95"/>
      <c r="AX164" s="239">
        <f>AX161+AX162</f>
        <v>0</v>
      </c>
      <c r="AY164" s="239"/>
      <c r="AZ164" s="239"/>
      <c r="BA164" s="239"/>
      <c r="BB164" s="239"/>
      <c r="BC164" s="239"/>
      <c r="BD164" s="95"/>
      <c r="BE164" s="239">
        <f>BE161+BE162</f>
        <v>0</v>
      </c>
      <c r="BF164" s="239"/>
      <c r="BG164" s="239"/>
      <c r="BH164" s="239"/>
      <c r="BI164" s="239"/>
      <c r="BJ164" s="239"/>
      <c r="BK164" s="196"/>
      <c r="BL164" s="239">
        <f>BL161+BL162</f>
        <v>0</v>
      </c>
      <c r="BM164" s="239"/>
      <c r="BN164" s="239"/>
      <c r="BO164" s="239"/>
      <c r="BP164" s="239"/>
      <c r="BQ164" s="239"/>
      <c r="BS164" s="96"/>
      <c r="BT164" s="96"/>
      <c r="BU164" s="96"/>
      <c r="BV164" s="96"/>
      <c r="BW164" s="96"/>
      <c r="BX164" s="96"/>
      <c r="CA164" s="183"/>
      <c r="CB164" s="184"/>
      <c r="CC164" s="183"/>
      <c r="CD164" s="187"/>
      <c r="CE164" s="187"/>
      <c r="CF164" s="187"/>
      <c r="CG164" s="187"/>
    </row>
    <row r="165" spans="43:76" ht="13.5" customHeight="1" hidden="1" thickTop="1">
      <c r="AQ165" s="165"/>
      <c r="AR165" s="165"/>
      <c r="AS165" s="165"/>
      <c r="AT165" s="165"/>
      <c r="AU165" s="165"/>
      <c r="AV165" s="165"/>
      <c r="AW165" s="160"/>
      <c r="AX165" s="165"/>
      <c r="AY165" s="165"/>
      <c r="AZ165" s="165"/>
      <c r="BA165" s="165"/>
      <c r="BB165" s="165"/>
      <c r="BC165" s="165"/>
      <c r="BD165" s="160"/>
      <c r="BE165" s="165"/>
      <c r="BF165" s="165"/>
      <c r="BG165" s="165"/>
      <c r="BH165" s="165"/>
      <c r="BI165" s="165"/>
      <c r="BJ165" s="165"/>
      <c r="BK165" s="134"/>
      <c r="BL165" s="165"/>
      <c r="BM165" s="165"/>
      <c r="BN165" s="165"/>
      <c r="BO165" s="165"/>
      <c r="BP165" s="165"/>
      <c r="BQ165" s="165"/>
      <c r="BS165" s="47"/>
      <c r="BT165" s="47"/>
      <c r="BU165" s="47"/>
      <c r="BV165" s="47"/>
      <c r="BW165" s="47"/>
      <c r="BX165" s="47"/>
    </row>
    <row r="166" spans="3:85" s="67" customFormat="1" ht="12.75" hidden="1">
      <c r="C166" s="63" t="s">
        <v>74</v>
      </c>
      <c r="D166" s="68"/>
      <c r="E166" s="68"/>
      <c r="F166" s="68"/>
      <c r="G166" s="68"/>
      <c r="H166" s="68"/>
      <c r="I166" s="68"/>
      <c r="J166" s="68"/>
      <c r="K166" s="68"/>
      <c r="L166" s="55"/>
      <c r="M166" s="55"/>
      <c r="AQ166" s="240">
        <f>AX176</f>
        <v>0</v>
      </c>
      <c r="AR166" s="240"/>
      <c r="AS166" s="240"/>
      <c r="AT166" s="240"/>
      <c r="AU166" s="240"/>
      <c r="AV166" s="240"/>
      <c r="AW166" s="93"/>
      <c r="AX166" s="240"/>
      <c r="AY166" s="240"/>
      <c r="AZ166" s="240"/>
      <c r="BA166" s="240"/>
      <c r="BB166" s="240"/>
      <c r="BC166" s="240"/>
      <c r="BD166" s="93"/>
      <c r="BE166" s="240">
        <f>BL176</f>
        <v>0</v>
      </c>
      <c r="BF166" s="240"/>
      <c r="BG166" s="240"/>
      <c r="BH166" s="240"/>
      <c r="BI166" s="240"/>
      <c r="BJ166" s="240"/>
      <c r="BK166" s="69"/>
      <c r="BL166" s="240"/>
      <c r="BM166" s="240"/>
      <c r="BN166" s="240"/>
      <c r="BO166" s="240"/>
      <c r="BP166" s="240"/>
      <c r="BQ166" s="240"/>
      <c r="BS166" s="75"/>
      <c r="BT166" s="75"/>
      <c r="BU166" s="75"/>
      <c r="BV166" s="75"/>
      <c r="BW166" s="75"/>
      <c r="BX166" s="75"/>
      <c r="CA166" s="183"/>
      <c r="CB166" s="184"/>
      <c r="CC166" s="183"/>
      <c r="CD166" s="187"/>
      <c r="CE166" s="187"/>
      <c r="CF166" s="187"/>
      <c r="CG166" s="187"/>
    </row>
    <row r="167" spans="3:85" s="67" customFormat="1" ht="12.75" hidden="1">
      <c r="C167" s="63" t="s">
        <v>208</v>
      </c>
      <c r="D167" s="68"/>
      <c r="E167" s="68"/>
      <c r="F167" s="68"/>
      <c r="G167" s="68"/>
      <c r="H167" s="68"/>
      <c r="I167" s="68"/>
      <c r="J167" s="68"/>
      <c r="K167" s="68"/>
      <c r="L167" s="55"/>
      <c r="M167" s="55"/>
      <c r="AQ167" s="69"/>
      <c r="AR167" s="69"/>
      <c r="AS167" s="69"/>
      <c r="AT167" s="69"/>
      <c r="AU167" s="69"/>
      <c r="AV167" s="69"/>
      <c r="AW167" s="93"/>
      <c r="AX167" s="69"/>
      <c r="AY167" s="69"/>
      <c r="AZ167" s="69"/>
      <c r="BA167" s="69"/>
      <c r="BB167" s="69"/>
      <c r="BC167" s="69"/>
      <c r="BD167" s="93"/>
      <c r="BE167" s="69"/>
      <c r="BF167" s="69"/>
      <c r="BG167" s="69"/>
      <c r="BH167" s="69"/>
      <c r="BI167" s="69"/>
      <c r="BJ167" s="69"/>
      <c r="BK167" s="69"/>
      <c r="BL167" s="69"/>
      <c r="BM167" s="69"/>
      <c r="BN167" s="69"/>
      <c r="BO167" s="69"/>
      <c r="BP167" s="69"/>
      <c r="BQ167" s="69"/>
      <c r="BS167" s="75"/>
      <c r="BT167" s="75"/>
      <c r="BU167" s="75"/>
      <c r="BV167" s="75"/>
      <c r="BW167" s="75"/>
      <c r="BX167" s="75"/>
      <c r="CA167" s="183"/>
      <c r="CB167" s="184"/>
      <c r="CC167" s="183"/>
      <c r="CD167" s="187"/>
      <c r="CE167" s="187"/>
      <c r="CF167" s="187"/>
      <c r="CG167" s="187"/>
    </row>
    <row r="168" spans="3:85" s="67" customFormat="1" ht="12.75" hidden="1">
      <c r="C168" s="81" t="s">
        <v>67</v>
      </c>
      <c r="D168" s="68"/>
      <c r="E168" s="68"/>
      <c r="F168" s="68"/>
      <c r="G168" s="68"/>
      <c r="H168" s="68"/>
      <c r="I168" s="68"/>
      <c r="J168" s="68"/>
      <c r="K168" s="68"/>
      <c r="L168" s="55"/>
      <c r="M168" s="55"/>
      <c r="AQ168" s="240">
        <f>AQ151</f>
        <v>0</v>
      </c>
      <c r="AR168" s="240"/>
      <c r="AS168" s="240"/>
      <c r="AT168" s="240"/>
      <c r="AU168" s="240"/>
      <c r="AV168" s="240"/>
      <c r="AW168" s="93"/>
      <c r="AX168" s="240">
        <f>AX151</f>
        <v>0</v>
      </c>
      <c r="AY168" s="240"/>
      <c r="AZ168" s="240"/>
      <c r="BA168" s="240"/>
      <c r="BB168" s="240"/>
      <c r="BC168" s="240"/>
      <c r="BD168" s="93"/>
      <c r="BE168" s="240">
        <f>BE151</f>
        <v>0</v>
      </c>
      <c r="BF168" s="240"/>
      <c r="BG168" s="240"/>
      <c r="BH168" s="240"/>
      <c r="BI168" s="240"/>
      <c r="BJ168" s="240"/>
      <c r="BK168" s="69"/>
      <c r="BL168" s="240">
        <f>BL151</f>
        <v>0</v>
      </c>
      <c r="BM168" s="240"/>
      <c r="BN168" s="240"/>
      <c r="BO168" s="240"/>
      <c r="BP168" s="240"/>
      <c r="BQ168" s="240"/>
      <c r="BS168" s="75"/>
      <c r="BT168" s="75"/>
      <c r="BU168" s="75"/>
      <c r="BV168" s="75"/>
      <c r="BW168" s="75"/>
      <c r="BX168" s="75"/>
      <c r="CA168" s="183"/>
      <c r="CB168" s="184"/>
      <c r="CC168" s="183"/>
      <c r="CD168" s="187"/>
      <c r="CE168" s="187"/>
      <c r="CF168" s="187"/>
      <c r="CG168" s="187"/>
    </row>
    <row r="169" spans="3:85" s="67" customFormat="1" ht="12.75" hidden="1">
      <c r="C169" s="81" t="s">
        <v>68</v>
      </c>
      <c r="D169" s="68"/>
      <c r="E169" s="68"/>
      <c r="F169" s="68"/>
      <c r="G169" s="68"/>
      <c r="H169" s="68"/>
      <c r="I169" s="68"/>
      <c r="J169" s="68"/>
      <c r="K169" s="68"/>
      <c r="L169" s="55"/>
      <c r="M169" s="55"/>
      <c r="AQ169" s="240">
        <f>AQ152</f>
        <v>0</v>
      </c>
      <c r="AR169" s="240"/>
      <c r="AS169" s="240"/>
      <c r="AT169" s="240"/>
      <c r="AU169" s="240"/>
      <c r="AV169" s="240"/>
      <c r="AW169" s="93"/>
      <c r="AX169" s="240">
        <f>AX152</f>
        <v>0</v>
      </c>
      <c r="AY169" s="240"/>
      <c r="AZ169" s="240"/>
      <c r="BA169" s="240"/>
      <c r="BB169" s="240"/>
      <c r="BC169" s="240"/>
      <c r="BD169" s="93"/>
      <c r="BE169" s="240">
        <f>BE152</f>
        <v>0</v>
      </c>
      <c r="BF169" s="240"/>
      <c r="BG169" s="240"/>
      <c r="BH169" s="240"/>
      <c r="BI169" s="240"/>
      <c r="BJ169" s="240"/>
      <c r="BK169" s="69"/>
      <c r="BL169" s="240">
        <f>BL152</f>
        <v>0</v>
      </c>
      <c r="BM169" s="240"/>
      <c r="BN169" s="240"/>
      <c r="BO169" s="240"/>
      <c r="BP169" s="240"/>
      <c r="BQ169" s="240"/>
      <c r="BS169" s="75"/>
      <c r="BT169" s="75"/>
      <c r="BU169" s="75"/>
      <c r="BV169" s="75"/>
      <c r="BW169" s="75"/>
      <c r="BX169" s="75"/>
      <c r="CA169" s="183"/>
      <c r="CB169" s="184"/>
      <c r="CC169" s="183"/>
      <c r="CD169" s="187"/>
      <c r="CE169" s="187"/>
      <c r="CF169" s="187"/>
      <c r="CG169" s="187"/>
    </row>
    <row r="170" spans="3:85" s="67" customFormat="1" ht="12.75" hidden="1">
      <c r="C170" s="81" t="s">
        <v>69</v>
      </c>
      <c r="D170" s="68"/>
      <c r="E170" s="68"/>
      <c r="F170" s="68"/>
      <c r="G170" s="68"/>
      <c r="H170" s="68"/>
      <c r="I170" s="68"/>
      <c r="J170" s="68"/>
      <c r="K170" s="68"/>
      <c r="L170" s="55"/>
      <c r="M170" s="55"/>
      <c r="AQ170" s="240">
        <f>-AQ162</f>
        <v>0</v>
      </c>
      <c r="AR170" s="240"/>
      <c r="AS170" s="240"/>
      <c r="AT170" s="240"/>
      <c r="AU170" s="240"/>
      <c r="AV170" s="240"/>
      <c r="AW170" s="93"/>
      <c r="AX170" s="240">
        <f>-AX162</f>
        <v>0</v>
      </c>
      <c r="AY170" s="240"/>
      <c r="AZ170" s="240"/>
      <c r="BA170" s="240"/>
      <c r="BB170" s="240"/>
      <c r="BC170" s="240"/>
      <c r="BD170" s="93"/>
      <c r="BE170" s="240">
        <f>-BE162</f>
        <v>0</v>
      </c>
      <c r="BF170" s="240"/>
      <c r="BG170" s="240"/>
      <c r="BH170" s="240"/>
      <c r="BI170" s="240"/>
      <c r="BJ170" s="240"/>
      <c r="BK170" s="69"/>
      <c r="BL170" s="240">
        <f>-BL162</f>
        <v>0</v>
      </c>
      <c r="BM170" s="240"/>
      <c r="BN170" s="240"/>
      <c r="BO170" s="240"/>
      <c r="BP170" s="240"/>
      <c r="BQ170" s="240"/>
      <c r="BS170" s="75"/>
      <c r="BT170" s="75"/>
      <c r="BU170" s="75"/>
      <c r="BV170" s="75"/>
      <c r="BW170" s="75"/>
      <c r="BX170" s="75"/>
      <c r="CA170" s="183"/>
      <c r="CB170" s="184"/>
      <c r="CC170" s="183"/>
      <c r="CD170" s="187"/>
      <c r="CE170" s="187"/>
      <c r="CF170" s="187"/>
      <c r="CG170" s="187"/>
    </row>
    <row r="171" spans="3:85" s="67" customFormat="1" ht="12.75" hidden="1">
      <c r="C171" s="63" t="s">
        <v>211</v>
      </c>
      <c r="D171" s="68"/>
      <c r="E171" s="68"/>
      <c r="F171" s="68"/>
      <c r="G171" s="68"/>
      <c r="H171" s="68"/>
      <c r="I171" s="68"/>
      <c r="J171" s="68"/>
      <c r="K171" s="68"/>
      <c r="L171" s="55"/>
      <c r="M171" s="55"/>
      <c r="AQ171" s="69"/>
      <c r="AR171" s="69"/>
      <c r="AS171" s="69"/>
      <c r="AT171" s="69"/>
      <c r="AU171" s="69"/>
      <c r="AV171" s="69"/>
      <c r="AW171" s="93"/>
      <c r="AX171" s="69"/>
      <c r="AY171" s="69"/>
      <c r="AZ171" s="69"/>
      <c r="BA171" s="69"/>
      <c r="BB171" s="69"/>
      <c r="BC171" s="69"/>
      <c r="BD171" s="93"/>
      <c r="BE171" s="69"/>
      <c r="BF171" s="69"/>
      <c r="BG171" s="69"/>
      <c r="BH171" s="69"/>
      <c r="BI171" s="69"/>
      <c r="BJ171" s="69"/>
      <c r="BK171" s="69"/>
      <c r="BL171" s="69"/>
      <c r="BM171" s="69"/>
      <c r="BN171" s="69"/>
      <c r="BO171" s="69"/>
      <c r="BP171" s="69"/>
      <c r="BQ171" s="69"/>
      <c r="BS171" s="75"/>
      <c r="BT171" s="75"/>
      <c r="BU171" s="75"/>
      <c r="BV171" s="75"/>
      <c r="BW171" s="75"/>
      <c r="BX171" s="75"/>
      <c r="CA171" s="183"/>
      <c r="CB171" s="184"/>
      <c r="CC171" s="183"/>
      <c r="CD171" s="187"/>
      <c r="CE171" s="187"/>
      <c r="CF171" s="187"/>
      <c r="CG171" s="187"/>
    </row>
    <row r="172" spans="3:85" s="67" customFormat="1" ht="12.75" hidden="1">
      <c r="C172" s="67" t="s">
        <v>183</v>
      </c>
      <c r="D172" s="68"/>
      <c r="E172" s="68"/>
      <c r="F172" s="68"/>
      <c r="G172" s="68"/>
      <c r="H172" s="68"/>
      <c r="I172" s="68"/>
      <c r="J172" s="68"/>
      <c r="K172" s="68"/>
      <c r="L172" s="55"/>
      <c r="M172" s="55"/>
      <c r="AQ172" s="240"/>
      <c r="AR172" s="240"/>
      <c r="AS172" s="240"/>
      <c r="AT172" s="240"/>
      <c r="AU172" s="240"/>
      <c r="AV172" s="240"/>
      <c r="AW172" s="93"/>
      <c r="AX172" s="240"/>
      <c r="AY172" s="240"/>
      <c r="AZ172" s="240"/>
      <c r="BA172" s="240"/>
      <c r="BB172" s="240"/>
      <c r="BC172" s="240"/>
      <c r="BD172" s="93"/>
      <c r="BE172" s="240"/>
      <c r="BF172" s="240"/>
      <c r="BG172" s="240"/>
      <c r="BH172" s="240"/>
      <c r="BI172" s="240"/>
      <c r="BJ172" s="240"/>
      <c r="BK172" s="69"/>
      <c r="BL172" s="240"/>
      <c r="BM172" s="240"/>
      <c r="BN172" s="240"/>
      <c r="BO172" s="240"/>
      <c r="BP172" s="240"/>
      <c r="BQ172" s="240"/>
      <c r="BS172" s="75"/>
      <c r="BT172" s="75"/>
      <c r="BU172" s="75"/>
      <c r="BV172" s="75"/>
      <c r="BW172" s="75"/>
      <c r="BX172" s="75"/>
      <c r="CA172" s="183"/>
      <c r="CB172" s="184"/>
      <c r="CC172" s="183"/>
      <c r="CD172" s="187"/>
      <c r="CE172" s="187"/>
      <c r="CF172" s="187"/>
      <c r="CG172" s="187"/>
    </row>
    <row r="173" spans="3:85" s="67" customFormat="1" ht="12.75" hidden="1">
      <c r="C173" s="63" t="s">
        <v>203</v>
      </c>
      <c r="D173" s="68"/>
      <c r="E173" s="68"/>
      <c r="F173" s="68"/>
      <c r="G173" s="68"/>
      <c r="H173" s="68"/>
      <c r="I173" s="68"/>
      <c r="J173" s="68"/>
      <c r="K173" s="68"/>
      <c r="L173" s="55"/>
      <c r="M173" s="55"/>
      <c r="AQ173" s="69"/>
      <c r="AR173" s="69"/>
      <c r="AS173" s="69"/>
      <c r="AT173" s="69"/>
      <c r="AU173" s="69"/>
      <c r="AV173" s="69"/>
      <c r="AW173" s="93"/>
      <c r="AX173" s="69"/>
      <c r="AY173" s="69"/>
      <c r="AZ173" s="69"/>
      <c r="BA173" s="69"/>
      <c r="BB173" s="69"/>
      <c r="BC173" s="69"/>
      <c r="BD173" s="93"/>
      <c r="BE173" s="69"/>
      <c r="BF173" s="69"/>
      <c r="BG173" s="69"/>
      <c r="BH173" s="69"/>
      <c r="BI173" s="69"/>
      <c r="BJ173" s="69"/>
      <c r="BK173" s="69"/>
      <c r="BL173" s="69"/>
      <c r="BM173" s="69"/>
      <c r="BN173" s="69"/>
      <c r="BO173" s="69"/>
      <c r="BP173" s="69"/>
      <c r="BQ173" s="69"/>
      <c r="BS173" s="75"/>
      <c r="BT173" s="75"/>
      <c r="BU173" s="75"/>
      <c r="BV173" s="75"/>
      <c r="BW173" s="75"/>
      <c r="BX173" s="75"/>
      <c r="CA173" s="183"/>
      <c r="CB173" s="184"/>
      <c r="CC173" s="183"/>
      <c r="CD173" s="187"/>
      <c r="CE173" s="187"/>
      <c r="CF173" s="187"/>
      <c r="CG173" s="187"/>
    </row>
    <row r="174" spans="3:85" s="67" customFormat="1" ht="12.75" hidden="1">
      <c r="C174" s="67" t="s">
        <v>61</v>
      </c>
      <c r="D174" s="68"/>
      <c r="E174" s="68"/>
      <c r="F174" s="68"/>
      <c r="G174" s="68"/>
      <c r="H174" s="68"/>
      <c r="I174" s="68"/>
      <c r="J174" s="68"/>
      <c r="K174" s="68"/>
      <c r="L174" s="55"/>
      <c r="M174" s="55"/>
      <c r="AQ174" s="240"/>
      <c r="AR174" s="240"/>
      <c r="AS174" s="240"/>
      <c r="AT174" s="240"/>
      <c r="AU174" s="240"/>
      <c r="AV174" s="240"/>
      <c r="AW174" s="93"/>
      <c r="AX174" s="240"/>
      <c r="AY174" s="240"/>
      <c r="AZ174" s="240"/>
      <c r="BA174" s="240"/>
      <c r="BB174" s="240"/>
      <c r="BC174" s="240"/>
      <c r="BD174" s="93"/>
      <c r="BE174" s="240"/>
      <c r="BF174" s="240"/>
      <c r="BG174" s="240"/>
      <c r="BH174" s="240"/>
      <c r="BI174" s="240"/>
      <c r="BJ174" s="240"/>
      <c r="BK174" s="69"/>
      <c r="BL174" s="240"/>
      <c r="BM174" s="240"/>
      <c r="BN174" s="240"/>
      <c r="BO174" s="240"/>
      <c r="BP174" s="240"/>
      <c r="BQ174" s="240"/>
      <c r="BS174" s="75"/>
      <c r="BT174" s="75"/>
      <c r="BU174" s="75"/>
      <c r="BV174" s="75"/>
      <c r="BW174" s="75"/>
      <c r="BX174" s="75"/>
      <c r="CA174" s="183"/>
      <c r="CB174" s="184"/>
      <c r="CC174" s="183"/>
      <c r="CD174" s="187"/>
      <c r="CE174" s="187"/>
      <c r="CF174" s="187"/>
      <c r="CG174" s="187"/>
    </row>
    <row r="175" spans="3:85" s="67" customFormat="1" ht="12.75" hidden="1">
      <c r="C175" s="67" t="s">
        <v>182</v>
      </c>
      <c r="D175" s="68"/>
      <c r="E175" s="68"/>
      <c r="F175" s="68"/>
      <c r="G175" s="68"/>
      <c r="H175" s="68"/>
      <c r="I175" s="68"/>
      <c r="J175" s="68"/>
      <c r="K175" s="68"/>
      <c r="L175" s="55"/>
      <c r="M175" s="55"/>
      <c r="AQ175" s="241"/>
      <c r="AR175" s="241"/>
      <c r="AS175" s="241"/>
      <c r="AT175" s="241"/>
      <c r="AU175" s="241"/>
      <c r="AV175" s="241"/>
      <c r="AW175" s="93"/>
      <c r="AX175" s="241"/>
      <c r="AY175" s="241"/>
      <c r="AZ175" s="241"/>
      <c r="BA175" s="241"/>
      <c r="BB175" s="241"/>
      <c r="BC175" s="241"/>
      <c r="BD175" s="93"/>
      <c r="BE175" s="241"/>
      <c r="BF175" s="241"/>
      <c r="BG175" s="241"/>
      <c r="BH175" s="241"/>
      <c r="BI175" s="241"/>
      <c r="BJ175" s="241"/>
      <c r="BK175" s="69"/>
      <c r="BL175" s="241"/>
      <c r="BM175" s="241"/>
      <c r="BN175" s="241"/>
      <c r="BO175" s="241"/>
      <c r="BP175" s="241"/>
      <c r="BQ175" s="241"/>
      <c r="BS175" s="75"/>
      <c r="BT175" s="75"/>
      <c r="BU175" s="75"/>
      <c r="BV175" s="75"/>
      <c r="BW175" s="75"/>
      <c r="BX175" s="75"/>
      <c r="CA175" s="183"/>
      <c r="CB175" s="184"/>
      <c r="CC175" s="183"/>
      <c r="CD175" s="187"/>
      <c r="CE175" s="187"/>
      <c r="CF175" s="187"/>
      <c r="CG175" s="187"/>
    </row>
    <row r="176" spans="3:85" s="131" customFormat="1" ht="12.75" hidden="1">
      <c r="C176" s="154" t="s">
        <v>75</v>
      </c>
      <c r="D176" s="155"/>
      <c r="E176" s="155"/>
      <c r="F176" s="155"/>
      <c r="G176" s="155"/>
      <c r="H176" s="155"/>
      <c r="I176" s="155"/>
      <c r="J176" s="155"/>
      <c r="K176" s="155"/>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247">
        <f>SUM(AQ164:AV175)</f>
        <v>0</v>
      </c>
      <c r="AR176" s="247"/>
      <c r="AS176" s="247"/>
      <c r="AT176" s="247"/>
      <c r="AU176" s="247"/>
      <c r="AV176" s="247"/>
      <c r="AW176" s="193"/>
      <c r="AX176" s="247">
        <f>SUM(AX164:BC175)</f>
        <v>0</v>
      </c>
      <c r="AY176" s="247"/>
      <c r="AZ176" s="247"/>
      <c r="BA176" s="247"/>
      <c r="BB176" s="247"/>
      <c r="BC176" s="247"/>
      <c r="BD176" s="193"/>
      <c r="BE176" s="247">
        <f>SUM(BE164:BJ175)</f>
        <v>0</v>
      </c>
      <c r="BF176" s="247"/>
      <c r="BG176" s="247"/>
      <c r="BH176" s="247"/>
      <c r="BI176" s="247"/>
      <c r="BJ176" s="247"/>
      <c r="BK176" s="195"/>
      <c r="BL176" s="247">
        <f>SUM(BL164:BQ175)</f>
        <v>0</v>
      </c>
      <c r="BM176" s="247"/>
      <c r="BN176" s="247"/>
      <c r="BO176" s="247"/>
      <c r="BP176" s="247"/>
      <c r="BQ176" s="247"/>
      <c r="BS176" s="73"/>
      <c r="BT176" s="73"/>
      <c r="BU176" s="73"/>
      <c r="BV176" s="73"/>
      <c r="BW176" s="73"/>
      <c r="BX176" s="73"/>
      <c r="CA176" s="183"/>
      <c r="CB176" s="184"/>
      <c r="CC176" s="183"/>
      <c r="CD176" s="187"/>
      <c r="CE176" s="187"/>
      <c r="CF176" s="187"/>
      <c r="CG176" s="187"/>
    </row>
    <row r="177" spans="43:85" s="67" customFormat="1" ht="12.75" hidden="1">
      <c r="AQ177" s="69"/>
      <c r="AR177" s="69"/>
      <c r="AS177" s="69"/>
      <c r="AT177" s="69"/>
      <c r="AU177" s="69"/>
      <c r="AV177" s="69"/>
      <c r="AW177" s="93"/>
      <c r="AX177" s="69"/>
      <c r="AY177" s="69"/>
      <c r="AZ177" s="69"/>
      <c r="BA177" s="69"/>
      <c r="BB177" s="69"/>
      <c r="BC177" s="69"/>
      <c r="BD177" s="93"/>
      <c r="BE177" s="69"/>
      <c r="BF177" s="69"/>
      <c r="BG177" s="69"/>
      <c r="BH177" s="69"/>
      <c r="BI177" s="69"/>
      <c r="BJ177" s="69"/>
      <c r="BK177" s="94"/>
      <c r="BL177" s="69"/>
      <c r="BM177" s="69"/>
      <c r="BN177" s="69"/>
      <c r="BO177" s="69"/>
      <c r="BP177" s="69"/>
      <c r="BQ177" s="69"/>
      <c r="BS177" s="75"/>
      <c r="BT177" s="75"/>
      <c r="BU177" s="75"/>
      <c r="BV177" s="75"/>
      <c r="BW177" s="75"/>
      <c r="BX177" s="75"/>
      <c r="CA177" s="183"/>
      <c r="CB177" s="184"/>
      <c r="CC177" s="183"/>
      <c r="CD177" s="187"/>
      <c r="CE177" s="187"/>
      <c r="CF177" s="187"/>
      <c r="CG177" s="187"/>
    </row>
    <row r="178" spans="3:85" s="67" customFormat="1" ht="12.75" hidden="1">
      <c r="C178" s="82" t="s">
        <v>63</v>
      </c>
      <c r="D178" s="83"/>
      <c r="E178" s="83"/>
      <c r="F178" s="83"/>
      <c r="G178" s="83"/>
      <c r="H178" s="83"/>
      <c r="I178" s="83"/>
      <c r="J178" s="83"/>
      <c r="K178" s="83"/>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238" t="str">
        <f>IF('Balance Sheets'!AI136=0,"n/a",(AQ155+AQ147)/'Balance Sheets'!AI136)</f>
        <v>n/a</v>
      </c>
      <c r="AR178" s="238"/>
      <c r="AS178" s="238"/>
      <c r="AT178" s="238"/>
      <c r="AU178" s="238"/>
      <c r="AV178" s="238"/>
      <c r="AW178" s="97"/>
      <c r="AX178" s="238" t="str">
        <f>IF('Balance Sheets'!AR136=0,"n/a",(AX155+AX147)/'Balance Sheets'!AR136)</f>
        <v>n/a</v>
      </c>
      <c r="AY178" s="238"/>
      <c r="AZ178" s="238"/>
      <c r="BA178" s="238"/>
      <c r="BB178" s="238"/>
      <c r="BC178" s="238"/>
      <c r="BD178" s="97"/>
      <c r="BE178" s="238" t="str">
        <f>IF('Balance Sheets'!BA136=0,"n/a",(BE155+BE147)/'Balance Sheets'!BA136)</f>
        <v>n/a</v>
      </c>
      <c r="BF178" s="238"/>
      <c r="BG178" s="238"/>
      <c r="BH178" s="238"/>
      <c r="BI178" s="238"/>
      <c r="BJ178" s="238"/>
      <c r="BK178" s="97"/>
      <c r="BL178" s="238" t="str">
        <f>IF('Balance Sheets'!BJ136=0,"n/a",(BL155+BL147)/'Balance Sheets'!BJ136)</f>
        <v>n/a</v>
      </c>
      <c r="BM178" s="238"/>
      <c r="BN178" s="238"/>
      <c r="BO178" s="238"/>
      <c r="BP178" s="238"/>
      <c r="BQ178" s="238"/>
      <c r="BS178" s="75"/>
      <c r="BT178" s="75"/>
      <c r="BU178" s="75"/>
      <c r="BV178" s="75"/>
      <c r="BW178" s="75"/>
      <c r="BX178" s="75"/>
      <c r="CA178" s="183"/>
      <c r="CB178" s="184"/>
      <c r="CC178" s="183"/>
      <c r="CD178" s="187"/>
      <c r="CE178" s="187"/>
      <c r="CF178" s="187"/>
      <c r="CG178" s="187"/>
    </row>
    <row r="179" spans="3:85" s="67" customFormat="1" ht="12.75" hidden="1">
      <c r="C179" s="84" t="s">
        <v>64</v>
      </c>
      <c r="D179" s="85"/>
      <c r="E179" s="85"/>
      <c r="F179" s="85"/>
      <c r="G179" s="85"/>
      <c r="H179" s="85"/>
      <c r="I179" s="85"/>
      <c r="J179" s="85"/>
      <c r="K179" s="85"/>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237">
        <f>IF(0.0625*'Balance Sheets'!AI136-('Income Statements'!AQ155+'Income Statements'!AQ147)&gt;0,0.0625*'Balance Sheets'!AI136-('Income Statements'!AQ155+'Income Statements'!AQ147),0)</f>
        <v>0</v>
      </c>
      <c r="AR179" s="237"/>
      <c r="AS179" s="237"/>
      <c r="AT179" s="237"/>
      <c r="AU179" s="237"/>
      <c r="AV179" s="237"/>
      <c r="AW179" s="98"/>
      <c r="AX179" s="237"/>
      <c r="AY179" s="237"/>
      <c r="AZ179" s="237"/>
      <c r="BA179" s="237"/>
      <c r="BB179" s="237"/>
      <c r="BC179" s="237"/>
      <c r="BD179" s="98"/>
      <c r="BE179" s="237">
        <f>IF(0.0625*'Balance Sheets'!BA136-('Income Statements'!BE155+'Income Statements'!BE147)&gt;0,0.0625*'Balance Sheets'!BA136-('Income Statements'!BE155+'Income Statements'!BE147),0)</f>
        <v>0</v>
      </c>
      <c r="BF179" s="237"/>
      <c r="BG179" s="237"/>
      <c r="BH179" s="237"/>
      <c r="BI179" s="237"/>
      <c r="BJ179" s="237"/>
      <c r="BK179" s="98"/>
      <c r="BL179" s="237"/>
      <c r="BM179" s="237"/>
      <c r="BN179" s="237"/>
      <c r="BO179" s="237"/>
      <c r="BP179" s="237"/>
      <c r="BQ179" s="237"/>
      <c r="BS179" s="75"/>
      <c r="BT179" s="75"/>
      <c r="BU179" s="75"/>
      <c r="BV179" s="75"/>
      <c r="BW179" s="75"/>
      <c r="BX179" s="75"/>
      <c r="CA179" s="183"/>
      <c r="CB179" s="184"/>
      <c r="CC179" s="183"/>
      <c r="CD179" s="187"/>
      <c r="CE179" s="187"/>
      <c r="CF179" s="187"/>
      <c r="CG179" s="187"/>
    </row>
    <row r="180" spans="4:85" s="75" customFormat="1" ht="12.75" hidden="1">
      <c r="D180" s="76"/>
      <c r="E180" s="76"/>
      <c r="F180" s="76"/>
      <c r="G180" s="76"/>
      <c r="H180" s="76"/>
      <c r="I180" s="76"/>
      <c r="J180" s="76"/>
      <c r="K180" s="76"/>
      <c r="L180" s="77"/>
      <c r="M180" s="77"/>
      <c r="AQ180" s="99"/>
      <c r="AR180" s="99"/>
      <c r="AS180" s="99"/>
      <c r="AT180" s="99"/>
      <c r="AU180" s="99"/>
      <c r="AV180" s="99"/>
      <c r="AW180" s="93"/>
      <c r="AX180" s="99"/>
      <c r="AY180" s="99"/>
      <c r="AZ180" s="99"/>
      <c r="BA180" s="99"/>
      <c r="BB180" s="99"/>
      <c r="BC180" s="99"/>
      <c r="BD180" s="93"/>
      <c r="BE180" s="99"/>
      <c r="BF180" s="99"/>
      <c r="BG180" s="99"/>
      <c r="BH180" s="99"/>
      <c r="BI180" s="99"/>
      <c r="BJ180" s="99"/>
      <c r="BK180" s="100"/>
      <c r="BL180" s="99"/>
      <c r="BM180" s="99"/>
      <c r="BN180" s="99"/>
      <c r="BO180" s="99"/>
      <c r="BP180" s="99"/>
      <c r="BQ180" s="99"/>
      <c r="CA180" s="183"/>
      <c r="CB180" s="184"/>
      <c r="CC180" s="183"/>
      <c r="CD180" s="187"/>
      <c r="CE180" s="187"/>
      <c r="CF180" s="187"/>
      <c r="CG180" s="187"/>
    </row>
    <row r="181" spans="2:76" ht="12.75" hidden="1">
      <c r="B181" s="41"/>
      <c r="BS181" s="47"/>
      <c r="BT181" s="47"/>
      <c r="BU181" s="47"/>
      <c r="BV181" s="47"/>
      <c r="BW181" s="47"/>
      <c r="BX181" s="47"/>
    </row>
    <row r="182" spans="3:76" ht="18" hidden="1">
      <c r="C182" s="44" t="str">
        <f>'SPFR - Front Cover'!$C$40</f>
        <v>Warrumbungle Shire Council</v>
      </c>
      <c r="E182" s="45"/>
      <c r="F182" s="45"/>
      <c r="BS182" s="47"/>
      <c r="BT182" s="47"/>
      <c r="BU182" s="47"/>
      <c r="BV182" s="47"/>
      <c r="BW182" s="47"/>
      <c r="BX182" s="47"/>
    </row>
    <row r="183" spans="71:76" ht="21" customHeight="1" hidden="1">
      <c r="BS183" s="47"/>
      <c r="BT183" s="47"/>
      <c r="BU183" s="47"/>
      <c r="BV183" s="47"/>
      <c r="BW183" s="47"/>
      <c r="BX183" s="47"/>
    </row>
    <row r="184" spans="3:76" ht="18" hidden="1">
      <c r="C184" s="46" t="s">
        <v>80</v>
      </c>
      <c r="BS184" s="47"/>
      <c r="BT184" s="47"/>
      <c r="BU184" s="47"/>
      <c r="BV184" s="47"/>
      <c r="BW184" s="47"/>
      <c r="BX184" s="47"/>
    </row>
    <row r="185" spans="3:76" ht="12.75" hidden="1">
      <c r="C185" s="54" t="str">
        <f>'SPFR - Table of Contents'!$C$5</f>
        <v>for the financial year ended 30 June 2007</v>
      </c>
      <c r="BS185" s="47"/>
      <c r="BT185" s="47"/>
      <c r="BU185" s="47"/>
      <c r="BV185" s="47"/>
      <c r="BW185" s="47"/>
      <c r="BX185" s="47"/>
    </row>
    <row r="186" spans="71:76" ht="12.75" hidden="1">
      <c r="BS186" s="47"/>
      <c r="BT186" s="47"/>
      <c r="BU186" s="47"/>
      <c r="BV186" s="47"/>
      <c r="BW186" s="47"/>
      <c r="BX186" s="47"/>
    </row>
    <row r="187" spans="3:76" ht="0.75" customHeight="1" hidden="1">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S187" s="47"/>
      <c r="BT187" s="47"/>
      <c r="BU187" s="47"/>
      <c r="BV187" s="47"/>
      <c r="BW187" s="47"/>
      <c r="BX187" s="47"/>
    </row>
    <row r="188" spans="3:76" ht="32.25" customHeight="1" hidden="1">
      <c r="C188" s="140"/>
      <c r="D188" s="140"/>
      <c r="E188" s="140"/>
      <c r="F188" s="140"/>
      <c r="G188" s="140"/>
      <c r="H188" s="140"/>
      <c r="I188" s="140"/>
      <c r="J188" s="140"/>
      <c r="K188" s="140"/>
      <c r="L188" s="54"/>
      <c r="AQ188" s="246" t="s">
        <v>83</v>
      </c>
      <c r="AR188" s="246"/>
      <c r="AS188" s="246"/>
      <c r="AT188" s="246"/>
      <c r="AU188" s="246"/>
      <c r="AV188" s="246"/>
      <c r="AW188" s="91"/>
      <c r="AX188" s="246" t="str">
        <f>AQ188</f>
        <v>Business Activity C</v>
      </c>
      <c r="AY188" s="246"/>
      <c r="AZ188" s="246"/>
      <c r="BA188" s="246"/>
      <c r="BB188" s="246"/>
      <c r="BC188" s="246"/>
      <c r="BD188" s="91"/>
      <c r="BE188" s="246" t="s">
        <v>84</v>
      </c>
      <c r="BF188" s="246"/>
      <c r="BG188" s="246"/>
      <c r="BH188" s="246"/>
      <c r="BI188" s="246"/>
      <c r="BJ188" s="246"/>
      <c r="BK188" s="91"/>
      <c r="BL188" s="246" t="str">
        <f>BE188</f>
        <v>Business Activity D</v>
      </c>
      <c r="BM188" s="246"/>
      <c r="BN188" s="246"/>
      <c r="BO188" s="246"/>
      <c r="BP188" s="246"/>
      <c r="BQ188" s="246"/>
      <c r="BS188" s="47"/>
      <c r="BT188" s="47"/>
      <c r="BU188" s="47"/>
      <c r="BV188" s="47"/>
      <c r="BW188" s="47"/>
      <c r="BX188" s="47"/>
    </row>
    <row r="189" spans="3:76" ht="16.5" customHeight="1" hidden="1">
      <c r="C189" s="140"/>
      <c r="D189" s="140"/>
      <c r="E189" s="140"/>
      <c r="F189" s="140"/>
      <c r="G189" s="140"/>
      <c r="H189" s="140"/>
      <c r="I189" s="140"/>
      <c r="J189" s="140"/>
      <c r="K189" s="140"/>
      <c r="L189" s="54"/>
      <c r="AQ189" s="243" t="s">
        <v>122</v>
      </c>
      <c r="AR189" s="243"/>
      <c r="AS189" s="243"/>
      <c r="AT189" s="243"/>
      <c r="AU189" s="243"/>
      <c r="AV189" s="243"/>
      <c r="AW189" s="141"/>
      <c r="AX189" s="243" t="s">
        <v>122</v>
      </c>
      <c r="AY189" s="243"/>
      <c r="AZ189" s="243"/>
      <c r="BA189" s="243"/>
      <c r="BB189" s="243"/>
      <c r="BC189" s="243"/>
      <c r="BD189" s="141"/>
      <c r="BE189" s="243" t="s">
        <v>122</v>
      </c>
      <c r="BF189" s="243"/>
      <c r="BG189" s="243"/>
      <c r="BH189" s="243"/>
      <c r="BI189" s="243"/>
      <c r="BJ189" s="243"/>
      <c r="BK189" s="92"/>
      <c r="BL189" s="243" t="s">
        <v>122</v>
      </c>
      <c r="BM189" s="243"/>
      <c r="BN189" s="243"/>
      <c r="BO189" s="243"/>
      <c r="BP189" s="243"/>
      <c r="BQ189" s="243"/>
      <c r="BS189" s="47"/>
      <c r="BT189" s="47"/>
      <c r="BU189" s="47"/>
      <c r="BV189" s="47"/>
      <c r="BW189" s="47"/>
      <c r="BX189" s="47"/>
    </row>
    <row r="190" spans="3:76" ht="16.5" customHeight="1" hidden="1">
      <c r="C190" s="58" t="s">
        <v>123</v>
      </c>
      <c r="D190" s="140"/>
      <c r="E190" s="140"/>
      <c r="F190" s="140"/>
      <c r="G190" s="140"/>
      <c r="H190" s="140"/>
      <c r="I190" s="140"/>
      <c r="J190" s="140"/>
      <c r="K190" s="140"/>
      <c r="L190" s="54"/>
      <c r="M190" s="58"/>
      <c r="AQ190" s="243">
        <v>2007</v>
      </c>
      <c r="AR190" s="243"/>
      <c r="AS190" s="243"/>
      <c r="AT190" s="243"/>
      <c r="AU190" s="243"/>
      <c r="AV190" s="243"/>
      <c r="AW190" s="141"/>
      <c r="AX190" s="243">
        <v>2006</v>
      </c>
      <c r="AY190" s="243"/>
      <c r="AZ190" s="243"/>
      <c r="BA190" s="243"/>
      <c r="BB190" s="243"/>
      <c r="BC190" s="243"/>
      <c r="BD190" s="141"/>
      <c r="BE190" s="243">
        <v>2007</v>
      </c>
      <c r="BF190" s="243"/>
      <c r="BG190" s="243"/>
      <c r="BH190" s="243"/>
      <c r="BI190" s="243"/>
      <c r="BJ190" s="243"/>
      <c r="BK190" s="141"/>
      <c r="BL190" s="243">
        <v>2006</v>
      </c>
      <c r="BM190" s="243"/>
      <c r="BN190" s="243"/>
      <c r="BO190" s="243"/>
      <c r="BP190" s="243"/>
      <c r="BQ190" s="243"/>
      <c r="BS190" s="47"/>
      <c r="BT190" s="47"/>
      <c r="BU190" s="47"/>
      <c r="BV190" s="47"/>
      <c r="BW190" s="47"/>
      <c r="BX190" s="47"/>
    </row>
    <row r="191" spans="3:76" ht="0.75" customHeight="1" hidden="1">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S191" s="47"/>
      <c r="BT191" s="47"/>
      <c r="BU191" s="47"/>
      <c r="BV191" s="47"/>
      <c r="BW191" s="47"/>
      <c r="BX191" s="47"/>
    </row>
    <row r="192" spans="71:76" ht="15" customHeight="1" hidden="1">
      <c r="BS192" s="47"/>
      <c r="BT192" s="47"/>
      <c r="BU192" s="47"/>
      <c r="BV192" s="47"/>
      <c r="BW192" s="47"/>
      <c r="BX192" s="47"/>
    </row>
    <row r="193" spans="3:76" ht="15" customHeight="1" hidden="1">
      <c r="C193" s="78" t="s">
        <v>41</v>
      </c>
      <c r="D193" s="105"/>
      <c r="E193" s="105"/>
      <c r="F193" s="105"/>
      <c r="G193" s="105"/>
      <c r="H193" s="105"/>
      <c r="I193" s="105"/>
      <c r="J193" s="105"/>
      <c r="K193" s="105"/>
      <c r="L193" s="54"/>
      <c r="M193" s="54"/>
      <c r="AT193" s="45"/>
      <c r="AU193" s="45"/>
      <c r="AV193" s="45"/>
      <c r="AW193" s="45"/>
      <c r="AY193" s="105"/>
      <c r="AZ193" s="105"/>
      <c r="BA193" s="105"/>
      <c r="BB193" s="105"/>
      <c r="BC193" s="105"/>
      <c r="BD193" s="105"/>
      <c r="BE193" s="105"/>
      <c r="BF193" s="105"/>
      <c r="BG193" s="105"/>
      <c r="BH193" s="106"/>
      <c r="BI193" s="105"/>
      <c r="BJ193" s="105"/>
      <c r="BK193" s="105"/>
      <c r="BL193" s="105"/>
      <c r="BM193" s="105"/>
      <c r="BN193" s="105"/>
      <c r="BO193" s="105"/>
      <c r="BP193" s="105"/>
      <c r="BQ193" s="105"/>
      <c r="BS193" s="47"/>
      <c r="BT193" s="47"/>
      <c r="BU193" s="47"/>
      <c r="BV193" s="47"/>
      <c r="BW193" s="47"/>
      <c r="BX193" s="47"/>
    </row>
    <row r="194" spans="3:76" ht="15" customHeight="1" hidden="1">
      <c r="C194" s="43" t="s">
        <v>42</v>
      </c>
      <c r="D194" s="105"/>
      <c r="E194" s="105"/>
      <c r="F194" s="105"/>
      <c r="G194" s="105"/>
      <c r="H194" s="105"/>
      <c r="I194" s="105"/>
      <c r="J194" s="105"/>
      <c r="K194" s="105"/>
      <c r="L194" s="54"/>
      <c r="M194" s="54"/>
      <c r="AQ194" s="236"/>
      <c r="AR194" s="236"/>
      <c r="AS194" s="236"/>
      <c r="AT194" s="236"/>
      <c r="AU194" s="236"/>
      <c r="AV194" s="236"/>
      <c r="AW194" s="160"/>
      <c r="AX194" s="236"/>
      <c r="AY194" s="236"/>
      <c r="AZ194" s="236"/>
      <c r="BA194" s="236"/>
      <c r="BB194" s="236"/>
      <c r="BC194" s="236"/>
      <c r="BD194" s="160"/>
      <c r="BE194" s="236"/>
      <c r="BF194" s="236"/>
      <c r="BG194" s="236"/>
      <c r="BH194" s="236"/>
      <c r="BI194" s="236"/>
      <c r="BJ194" s="236"/>
      <c r="BK194" s="134"/>
      <c r="BL194" s="236"/>
      <c r="BM194" s="236"/>
      <c r="BN194" s="236"/>
      <c r="BO194" s="236"/>
      <c r="BP194" s="236"/>
      <c r="BQ194" s="236"/>
      <c r="BS194" s="47"/>
      <c r="BT194" s="47"/>
      <c r="BU194" s="47"/>
      <c r="BV194" s="47"/>
      <c r="BW194" s="47"/>
      <c r="BX194" s="47"/>
    </row>
    <row r="195" spans="3:76" ht="15" customHeight="1" hidden="1">
      <c r="C195" s="43" t="s">
        <v>43</v>
      </c>
      <c r="D195" s="105"/>
      <c r="E195" s="105"/>
      <c r="F195" s="105"/>
      <c r="G195" s="105"/>
      <c r="H195" s="105"/>
      <c r="I195" s="105"/>
      <c r="J195" s="105"/>
      <c r="K195" s="105"/>
      <c r="L195" s="54"/>
      <c r="M195" s="54"/>
      <c r="AQ195" s="236"/>
      <c r="AR195" s="236"/>
      <c r="AS195" s="236"/>
      <c r="AT195" s="236"/>
      <c r="AU195" s="236"/>
      <c r="AV195" s="236"/>
      <c r="AW195" s="160"/>
      <c r="AX195" s="236"/>
      <c r="AY195" s="236"/>
      <c r="AZ195" s="236"/>
      <c r="BA195" s="236"/>
      <c r="BB195" s="236"/>
      <c r="BC195" s="236"/>
      <c r="BD195" s="160"/>
      <c r="BE195" s="236"/>
      <c r="BF195" s="236"/>
      <c r="BG195" s="236"/>
      <c r="BH195" s="236"/>
      <c r="BI195" s="236"/>
      <c r="BJ195" s="236"/>
      <c r="BK195" s="134"/>
      <c r="BL195" s="236"/>
      <c r="BM195" s="236"/>
      <c r="BN195" s="236"/>
      <c r="BO195" s="236"/>
      <c r="BP195" s="236"/>
      <c r="BQ195" s="236"/>
      <c r="BS195" s="47"/>
      <c r="BT195" s="47"/>
      <c r="BU195" s="47"/>
      <c r="BV195" s="47"/>
      <c r="BW195" s="47"/>
      <c r="BX195" s="47"/>
    </row>
    <row r="196" spans="3:76" ht="15" customHeight="1" hidden="1">
      <c r="C196" s="43" t="s">
        <v>44</v>
      </c>
      <c r="D196" s="105"/>
      <c r="E196" s="105"/>
      <c r="F196" s="105"/>
      <c r="G196" s="105"/>
      <c r="H196" s="105"/>
      <c r="I196" s="105"/>
      <c r="J196" s="105"/>
      <c r="K196" s="105"/>
      <c r="L196" s="54"/>
      <c r="M196" s="54"/>
      <c r="AQ196" s="236"/>
      <c r="AR196" s="236"/>
      <c r="AS196" s="236"/>
      <c r="AT196" s="236"/>
      <c r="AU196" s="236"/>
      <c r="AV196" s="236"/>
      <c r="AW196" s="160"/>
      <c r="AX196" s="236"/>
      <c r="AY196" s="236"/>
      <c r="AZ196" s="236"/>
      <c r="BA196" s="236"/>
      <c r="BB196" s="236"/>
      <c r="BC196" s="236"/>
      <c r="BD196" s="160"/>
      <c r="BE196" s="236"/>
      <c r="BF196" s="236"/>
      <c r="BG196" s="236"/>
      <c r="BH196" s="236"/>
      <c r="BI196" s="236"/>
      <c r="BJ196" s="236"/>
      <c r="BK196" s="134"/>
      <c r="BL196" s="236"/>
      <c r="BM196" s="236"/>
      <c r="BN196" s="236"/>
      <c r="BO196" s="236"/>
      <c r="BP196" s="236"/>
      <c r="BQ196" s="236"/>
      <c r="BS196" s="47"/>
      <c r="BT196" s="47"/>
      <c r="BU196" s="47"/>
      <c r="BV196" s="47"/>
      <c r="BW196" s="47"/>
      <c r="BX196" s="47"/>
    </row>
    <row r="197" spans="3:76" ht="15" customHeight="1" hidden="1">
      <c r="C197" s="43" t="s">
        <v>154</v>
      </c>
      <c r="D197" s="105"/>
      <c r="E197" s="105"/>
      <c r="F197" s="105"/>
      <c r="G197" s="105"/>
      <c r="H197" s="105"/>
      <c r="I197" s="105"/>
      <c r="J197" s="105"/>
      <c r="K197" s="105"/>
      <c r="L197" s="54"/>
      <c r="M197" s="54"/>
      <c r="AQ197" s="236"/>
      <c r="AR197" s="236"/>
      <c r="AS197" s="236"/>
      <c r="AT197" s="236"/>
      <c r="AU197" s="236"/>
      <c r="AV197" s="236"/>
      <c r="AW197" s="160"/>
      <c r="AX197" s="236"/>
      <c r="AY197" s="236"/>
      <c r="AZ197" s="236"/>
      <c r="BA197" s="236"/>
      <c r="BB197" s="236"/>
      <c r="BC197" s="236"/>
      <c r="BD197" s="160"/>
      <c r="BE197" s="236"/>
      <c r="BF197" s="236"/>
      <c r="BG197" s="236"/>
      <c r="BH197" s="236"/>
      <c r="BI197" s="236"/>
      <c r="BJ197" s="236"/>
      <c r="BK197" s="134"/>
      <c r="BL197" s="236"/>
      <c r="BM197" s="236"/>
      <c r="BN197" s="236"/>
      <c r="BO197" s="236"/>
      <c r="BP197" s="236"/>
      <c r="BQ197" s="236"/>
      <c r="BS197" s="47"/>
      <c r="BT197" s="47"/>
      <c r="BU197" s="47"/>
      <c r="BV197" s="47"/>
      <c r="BW197" s="47"/>
      <c r="BX197" s="47"/>
    </row>
    <row r="198" spans="3:76" ht="15" customHeight="1" hidden="1">
      <c r="C198" s="43" t="s">
        <v>45</v>
      </c>
      <c r="D198" s="105"/>
      <c r="E198" s="105"/>
      <c r="F198" s="105"/>
      <c r="G198" s="105"/>
      <c r="H198" s="105"/>
      <c r="I198" s="105"/>
      <c r="J198" s="105"/>
      <c r="K198" s="105"/>
      <c r="L198" s="54"/>
      <c r="M198" s="54"/>
      <c r="AQ198" s="236"/>
      <c r="AR198" s="236"/>
      <c r="AS198" s="236"/>
      <c r="AT198" s="236"/>
      <c r="AU198" s="236"/>
      <c r="AV198" s="236"/>
      <c r="AW198" s="160"/>
      <c r="AX198" s="236"/>
      <c r="AY198" s="236"/>
      <c r="AZ198" s="236"/>
      <c r="BA198" s="236"/>
      <c r="BB198" s="236"/>
      <c r="BC198" s="236"/>
      <c r="BD198" s="160"/>
      <c r="BE198" s="236"/>
      <c r="BF198" s="236"/>
      <c r="BG198" s="236"/>
      <c r="BH198" s="236"/>
      <c r="BI198" s="236"/>
      <c r="BJ198" s="236"/>
      <c r="BK198" s="134"/>
      <c r="BL198" s="236"/>
      <c r="BM198" s="236"/>
      <c r="BN198" s="236"/>
      <c r="BO198" s="236"/>
      <c r="BP198" s="236"/>
      <c r="BQ198" s="236"/>
      <c r="BS198" s="47"/>
      <c r="BT198" s="47"/>
      <c r="BU198" s="47"/>
      <c r="BV198" s="47"/>
      <c r="BW198" s="47"/>
      <c r="BX198" s="47"/>
    </row>
    <row r="199" spans="3:76" ht="15" customHeight="1" hidden="1">
      <c r="C199" s="43" t="s">
        <v>46</v>
      </c>
      <c r="D199" s="105"/>
      <c r="E199" s="105"/>
      <c r="F199" s="105"/>
      <c r="G199" s="105"/>
      <c r="H199" s="105"/>
      <c r="I199" s="105"/>
      <c r="J199" s="105"/>
      <c r="K199" s="105"/>
      <c r="L199" s="54"/>
      <c r="M199" s="54"/>
      <c r="AQ199" s="236"/>
      <c r="AR199" s="236"/>
      <c r="AS199" s="236"/>
      <c r="AT199" s="236"/>
      <c r="AU199" s="236"/>
      <c r="AV199" s="236"/>
      <c r="AW199" s="160"/>
      <c r="AX199" s="236"/>
      <c r="AY199" s="236"/>
      <c r="AZ199" s="236"/>
      <c r="BA199" s="236"/>
      <c r="BB199" s="236"/>
      <c r="BC199" s="236"/>
      <c r="BD199" s="160"/>
      <c r="BE199" s="236"/>
      <c r="BF199" s="236"/>
      <c r="BG199" s="236"/>
      <c r="BH199" s="236"/>
      <c r="BI199" s="236"/>
      <c r="BJ199" s="236"/>
      <c r="BK199" s="134"/>
      <c r="BL199" s="236"/>
      <c r="BM199" s="236"/>
      <c r="BN199" s="236"/>
      <c r="BO199" s="236"/>
      <c r="BP199" s="236"/>
      <c r="BQ199" s="236"/>
      <c r="BS199" s="47"/>
      <c r="BT199" s="47"/>
      <c r="BU199" s="47"/>
      <c r="BV199" s="47"/>
      <c r="BW199" s="47"/>
      <c r="BX199" s="47"/>
    </row>
    <row r="200" spans="3:76" ht="15" customHeight="1" hidden="1">
      <c r="C200" s="43" t="s">
        <v>47</v>
      </c>
      <c r="D200" s="105"/>
      <c r="E200" s="105"/>
      <c r="F200" s="105"/>
      <c r="G200" s="105"/>
      <c r="H200" s="105"/>
      <c r="I200" s="105"/>
      <c r="J200" s="105"/>
      <c r="K200" s="105"/>
      <c r="L200" s="54"/>
      <c r="M200" s="54"/>
      <c r="AQ200" s="236"/>
      <c r="AR200" s="236"/>
      <c r="AS200" s="236"/>
      <c r="AT200" s="236"/>
      <c r="AU200" s="236"/>
      <c r="AV200" s="236"/>
      <c r="AW200" s="160"/>
      <c r="AX200" s="236"/>
      <c r="AY200" s="236"/>
      <c r="AZ200" s="236"/>
      <c r="BA200" s="236"/>
      <c r="BB200" s="236"/>
      <c r="BC200" s="236"/>
      <c r="BD200" s="160"/>
      <c r="BE200" s="236"/>
      <c r="BF200" s="236"/>
      <c r="BG200" s="236"/>
      <c r="BH200" s="236"/>
      <c r="BI200" s="236"/>
      <c r="BJ200" s="236"/>
      <c r="BK200" s="134"/>
      <c r="BL200" s="236"/>
      <c r="BM200" s="236"/>
      <c r="BN200" s="236"/>
      <c r="BO200" s="236"/>
      <c r="BP200" s="236"/>
      <c r="BQ200" s="236"/>
      <c r="BS200" s="47"/>
      <c r="BT200" s="47"/>
      <c r="BU200" s="47"/>
      <c r="BV200" s="47"/>
      <c r="BW200" s="47"/>
      <c r="BX200" s="47"/>
    </row>
    <row r="201" spans="3:85" s="144" customFormat="1" ht="15" customHeight="1" hidden="1">
      <c r="C201" s="192" t="s">
        <v>48</v>
      </c>
      <c r="D201" s="142"/>
      <c r="E201" s="142"/>
      <c r="F201" s="142"/>
      <c r="G201" s="142"/>
      <c r="H201" s="142"/>
      <c r="I201" s="142"/>
      <c r="J201" s="142"/>
      <c r="K201" s="142"/>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239">
        <f>SUM(AQ194:AV200)</f>
        <v>0</v>
      </c>
      <c r="AR201" s="239"/>
      <c r="AS201" s="239"/>
      <c r="AT201" s="239"/>
      <c r="AU201" s="239"/>
      <c r="AV201" s="239"/>
      <c r="AW201" s="161"/>
      <c r="AX201" s="239">
        <f>SUM(AX194:BC200)</f>
        <v>0</v>
      </c>
      <c r="AY201" s="239"/>
      <c r="AZ201" s="239"/>
      <c r="BA201" s="239"/>
      <c r="BB201" s="239"/>
      <c r="BC201" s="239"/>
      <c r="BD201" s="161"/>
      <c r="BE201" s="239">
        <f>SUM(BE194:BJ200)</f>
        <v>0</v>
      </c>
      <c r="BF201" s="239"/>
      <c r="BG201" s="239"/>
      <c r="BH201" s="239"/>
      <c r="BI201" s="239"/>
      <c r="BJ201" s="239"/>
      <c r="BK201" s="194"/>
      <c r="BL201" s="239">
        <f>SUM(BL194:BQ200)</f>
        <v>0</v>
      </c>
      <c r="BM201" s="239"/>
      <c r="BN201" s="239"/>
      <c r="BO201" s="239"/>
      <c r="BP201" s="239"/>
      <c r="BQ201" s="239"/>
      <c r="BS201" s="162"/>
      <c r="BT201" s="162"/>
      <c r="BU201" s="162"/>
      <c r="BV201" s="162"/>
      <c r="BW201" s="162"/>
      <c r="BX201" s="162"/>
      <c r="CA201" s="183"/>
      <c r="CB201" s="184"/>
      <c r="CC201" s="183"/>
      <c r="CD201" s="187"/>
      <c r="CE201" s="187"/>
      <c r="CF201" s="187"/>
      <c r="CG201" s="187"/>
    </row>
    <row r="202" spans="43:76" ht="15" customHeight="1" hidden="1">
      <c r="AQ202" s="134"/>
      <c r="AR202" s="134"/>
      <c r="AS202" s="134"/>
      <c r="AT202" s="134"/>
      <c r="AU202" s="134"/>
      <c r="AV202" s="134"/>
      <c r="AW202" s="160"/>
      <c r="AX202" s="134"/>
      <c r="AY202" s="134"/>
      <c r="AZ202" s="134"/>
      <c r="BA202" s="134"/>
      <c r="BB202" s="134"/>
      <c r="BC202" s="134"/>
      <c r="BD202" s="160"/>
      <c r="BE202" s="134"/>
      <c r="BF202" s="134"/>
      <c r="BG202" s="134"/>
      <c r="BH202" s="134"/>
      <c r="BI202" s="134"/>
      <c r="BJ202" s="134"/>
      <c r="BK202" s="134"/>
      <c r="BL202" s="134"/>
      <c r="BM202" s="134"/>
      <c r="BN202" s="134"/>
      <c r="BO202" s="134"/>
      <c r="BP202" s="134"/>
      <c r="BQ202" s="134"/>
      <c r="BS202" s="47"/>
      <c r="BT202" s="47"/>
      <c r="BU202" s="47"/>
      <c r="BV202" s="47"/>
      <c r="BW202" s="47"/>
      <c r="BX202" s="47"/>
    </row>
    <row r="203" spans="3:76" ht="15" customHeight="1" hidden="1">
      <c r="C203" s="78" t="s">
        <v>49</v>
      </c>
      <c r="D203" s="105"/>
      <c r="E203" s="105"/>
      <c r="F203" s="105"/>
      <c r="G203" s="105"/>
      <c r="H203" s="105"/>
      <c r="I203" s="105"/>
      <c r="J203" s="105"/>
      <c r="K203" s="105"/>
      <c r="L203" s="54"/>
      <c r="M203" s="54"/>
      <c r="AQ203" s="134"/>
      <c r="AR203" s="134"/>
      <c r="AS203" s="134"/>
      <c r="AT203" s="134"/>
      <c r="AU203" s="134"/>
      <c r="AV203" s="134"/>
      <c r="AW203" s="160"/>
      <c r="AX203" s="134"/>
      <c r="AY203" s="134"/>
      <c r="AZ203" s="134"/>
      <c r="BA203" s="134"/>
      <c r="BB203" s="134"/>
      <c r="BC203" s="134"/>
      <c r="BD203" s="160"/>
      <c r="BE203" s="134"/>
      <c r="BF203" s="134"/>
      <c r="BG203" s="134"/>
      <c r="BH203" s="134"/>
      <c r="BI203" s="134"/>
      <c r="BJ203" s="134"/>
      <c r="BK203" s="134"/>
      <c r="BL203" s="134"/>
      <c r="BM203" s="134"/>
      <c r="BN203" s="134"/>
      <c r="BO203" s="134"/>
      <c r="BP203" s="134"/>
      <c r="BQ203" s="134"/>
      <c r="BS203" s="47"/>
      <c r="BT203" s="47"/>
      <c r="BU203" s="47"/>
      <c r="BV203" s="47"/>
      <c r="BW203" s="47"/>
      <c r="BX203" s="47"/>
    </row>
    <row r="204" spans="3:76" ht="15" customHeight="1" hidden="1">
      <c r="C204" s="43" t="s">
        <v>50</v>
      </c>
      <c r="D204" s="105"/>
      <c r="E204" s="105"/>
      <c r="F204" s="105"/>
      <c r="G204" s="105"/>
      <c r="H204" s="105"/>
      <c r="I204" s="105"/>
      <c r="J204" s="105"/>
      <c r="K204" s="105"/>
      <c r="L204" s="54"/>
      <c r="M204" s="54"/>
      <c r="AQ204" s="236"/>
      <c r="AR204" s="236"/>
      <c r="AS204" s="236"/>
      <c r="AT204" s="236"/>
      <c r="AU204" s="236"/>
      <c r="AV204" s="236"/>
      <c r="AW204" s="160"/>
      <c r="AX204" s="236"/>
      <c r="AY204" s="236"/>
      <c r="AZ204" s="236"/>
      <c r="BA204" s="236"/>
      <c r="BB204" s="236"/>
      <c r="BC204" s="236"/>
      <c r="BD204" s="160"/>
      <c r="BE204" s="236"/>
      <c r="BF204" s="236"/>
      <c r="BG204" s="236"/>
      <c r="BH204" s="236"/>
      <c r="BI204" s="236"/>
      <c r="BJ204" s="236"/>
      <c r="BK204" s="134"/>
      <c r="BL204" s="236"/>
      <c r="BM204" s="236"/>
      <c r="BN204" s="236"/>
      <c r="BO204" s="236"/>
      <c r="BP204" s="236"/>
      <c r="BQ204" s="236"/>
      <c r="BS204" s="47"/>
      <c r="BT204" s="47"/>
      <c r="BU204" s="47"/>
      <c r="BV204" s="47"/>
      <c r="BW204" s="47"/>
      <c r="BX204" s="47"/>
    </row>
    <row r="205" spans="3:76" ht="15" customHeight="1" hidden="1">
      <c r="C205" s="43" t="s">
        <v>51</v>
      </c>
      <c r="D205" s="105"/>
      <c r="E205" s="105"/>
      <c r="F205" s="105"/>
      <c r="G205" s="105"/>
      <c r="H205" s="105"/>
      <c r="I205" s="105"/>
      <c r="J205" s="105"/>
      <c r="K205" s="105"/>
      <c r="L205" s="54"/>
      <c r="M205" s="54"/>
      <c r="AQ205" s="236"/>
      <c r="AR205" s="236"/>
      <c r="AS205" s="236"/>
      <c r="AT205" s="236"/>
      <c r="AU205" s="236"/>
      <c r="AV205" s="236"/>
      <c r="AW205" s="160"/>
      <c r="AX205" s="236"/>
      <c r="AY205" s="236"/>
      <c r="AZ205" s="236"/>
      <c r="BA205" s="236"/>
      <c r="BB205" s="236"/>
      <c r="BC205" s="236"/>
      <c r="BD205" s="160"/>
      <c r="BE205" s="236"/>
      <c r="BF205" s="236"/>
      <c r="BG205" s="236"/>
      <c r="BH205" s="236"/>
      <c r="BI205" s="236"/>
      <c r="BJ205" s="236"/>
      <c r="BK205" s="134"/>
      <c r="BL205" s="236"/>
      <c r="BM205" s="236"/>
      <c r="BN205" s="236"/>
      <c r="BO205" s="236"/>
      <c r="BP205" s="236"/>
      <c r="BQ205" s="236"/>
      <c r="BS205" s="47"/>
      <c r="BT205" s="47"/>
      <c r="BU205" s="47"/>
      <c r="BV205" s="47"/>
      <c r="BW205" s="47"/>
      <c r="BX205" s="47"/>
    </row>
    <row r="206" spans="3:76" ht="15" customHeight="1" hidden="1">
      <c r="C206" s="43" t="s">
        <v>52</v>
      </c>
      <c r="D206" s="105"/>
      <c r="E206" s="105"/>
      <c r="F206" s="105"/>
      <c r="G206" s="105"/>
      <c r="H206" s="105"/>
      <c r="I206" s="105"/>
      <c r="J206" s="105"/>
      <c r="K206" s="105"/>
      <c r="L206" s="54"/>
      <c r="M206" s="54"/>
      <c r="AQ206" s="236"/>
      <c r="AR206" s="236"/>
      <c r="AS206" s="236"/>
      <c r="AT206" s="236"/>
      <c r="AU206" s="236"/>
      <c r="AV206" s="236"/>
      <c r="AW206" s="160"/>
      <c r="AX206" s="236"/>
      <c r="AY206" s="236"/>
      <c r="AZ206" s="236"/>
      <c r="BA206" s="236"/>
      <c r="BB206" s="236"/>
      <c r="BC206" s="236"/>
      <c r="BD206" s="160"/>
      <c r="BE206" s="236"/>
      <c r="BF206" s="236"/>
      <c r="BG206" s="236"/>
      <c r="BH206" s="236"/>
      <c r="BI206" s="236"/>
      <c r="BJ206" s="236"/>
      <c r="BK206" s="134"/>
      <c r="BL206" s="236"/>
      <c r="BM206" s="236"/>
      <c r="BN206" s="236"/>
      <c r="BO206" s="236"/>
      <c r="BP206" s="236"/>
      <c r="BQ206" s="236"/>
      <c r="BS206" s="47"/>
      <c r="BT206" s="47"/>
      <c r="BU206" s="47"/>
      <c r="BV206" s="47"/>
      <c r="BW206" s="47"/>
      <c r="BX206" s="47"/>
    </row>
    <row r="207" spans="3:76" ht="15" customHeight="1" hidden="1">
      <c r="C207" s="43" t="s">
        <v>53</v>
      </c>
      <c r="D207" s="105"/>
      <c r="E207" s="105"/>
      <c r="F207" s="105"/>
      <c r="G207" s="105"/>
      <c r="H207" s="105"/>
      <c r="I207" s="105"/>
      <c r="J207" s="105"/>
      <c r="K207" s="105"/>
      <c r="L207" s="54"/>
      <c r="M207" s="54"/>
      <c r="AQ207" s="236"/>
      <c r="AR207" s="236"/>
      <c r="AS207" s="236"/>
      <c r="AT207" s="236"/>
      <c r="AU207" s="236"/>
      <c r="AV207" s="236"/>
      <c r="AW207" s="160"/>
      <c r="AX207" s="236"/>
      <c r="AY207" s="236"/>
      <c r="AZ207" s="236"/>
      <c r="BA207" s="236"/>
      <c r="BB207" s="236"/>
      <c r="BC207" s="236"/>
      <c r="BD207" s="160"/>
      <c r="BE207" s="236"/>
      <c r="BF207" s="236"/>
      <c r="BG207" s="236"/>
      <c r="BH207" s="236"/>
      <c r="BI207" s="236"/>
      <c r="BJ207" s="236"/>
      <c r="BK207" s="134"/>
      <c r="BL207" s="236"/>
      <c r="BM207" s="236"/>
      <c r="BN207" s="236"/>
      <c r="BO207" s="236"/>
      <c r="BP207" s="236"/>
      <c r="BQ207" s="236"/>
      <c r="BS207" s="47"/>
      <c r="BT207" s="47"/>
      <c r="BU207" s="47"/>
      <c r="BV207" s="47"/>
      <c r="BW207" s="47"/>
      <c r="BX207" s="47"/>
    </row>
    <row r="208" spans="3:76" ht="15" customHeight="1" hidden="1">
      <c r="C208" s="43" t="s">
        <v>55</v>
      </c>
      <c r="D208" s="105"/>
      <c r="E208" s="105"/>
      <c r="F208" s="105"/>
      <c r="G208" s="105"/>
      <c r="H208" s="105"/>
      <c r="I208" s="105"/>
      <c r="J208" s="105"/>
      <c r="K208" s="105"/>
      <c r="L208" s="54"/>
      <c r="M208" s="54"/>
      <c r="AQ208" s="236"/>
      <c r="AR208" s="236"/>
      <c r="AS208" s="236"/>
      <c r="AT208" s="236"/>
      <c r="AU208" s="236"/>
      <c r="AV208" s="236"/>
      <c r="AW208" s="160"/>
      <c r="AX208" s="236"/>
      <c r="AY208" s="236"/>
      <c r="AZ208" s="236"/>
      <c r="BA208" s="236"/>
      <c r="BB208" s="236"/>
      <c r="BC208" s="236"/>
      <c r="BD208" s="160"/>
      <c r="BE208" s="236"/>
      <c r="BF208" s="236"/>
      <c r="BG208" s="236"/>
      <c r="BH208" s="236"/>
      <c r="BI208" s="236"/>
      <c r="BJ208" s="236"/>
      <c r="BK208" s="134"/>
      <c r="BL208" s="236"/>
      <c r="BM208" s="236"/>
      <c r="BN208" s="236"/>
      <c r="BO208" s="236"/>
      <c r="BP208" s="236"/>
      <c r="BQ208" s="236"/>
      <c r="BS208" s="47"/>
      <c r="BT208" s="47"/>
      <c r="BU208" s="47"/>
      <c r="BV208" s="47"/>
      <c r="BW208" s="47"/>
      <c r="BX208" s="47"/>
    </row>
    <row r="209" spans="3:76" ht="15" customHeight="1" hidden="1">
      <c r="C209" s="43" t="s">
        <v>56</v>
      </c>
      <c r="D209" s="105"/>
      <c r="E209" s="105"/>
      <c r="F209" s="105"/>
      <c r="G209" s="105"/>
      <c r="H209" s="105"/>
      <c r="I209" s="105"/>
      <c r="J209" s="105"/>
      <c r="K209" s="105"/>
      <c r="L209" s="54"/>
      <c r="M209" s="54"/>
      <c r="AQ209" s="236"/>
      <c r="AR209" s="236"/>
      <c r="AS209" s="236"/>
      <c r="AT209" s="236"/>
      <c r="AU209" s="236"/>
      <c r="AV209" s="236"/>
      <c r="AW209" s="160"/>
      <c r="AX209" s="236"/>
      <c r="AY209" s="236"/>
      <c r="AZ209" s="236"/>
      <c r="BA209" s="236"/>
      <c r="BB209" s="236"/>
      <c r="BC209" s="236"/>
      <c r="BD209" s="160"/>
      <c r="BE209" s="236"/>
      <c r="BF209" s="236"/>
      <c r="BG209" s="236"/>
      <c r="BH209" s="236"/>
      <c r="BI209" s="236"/>
      <c r="BJ209" s="236"/>
      <c r="BK209" s="134"/>
      <c r="BL209" s="236"/>
      <c r="BM209" s="236"/>
      <c r="BN209" s="236"/>
      <c r="BO209" s="236"/>
      <c r="BP209" s="236"/>
      <c r="BQ209" s="236"/>
      <c r="BS209" s="47"/>
      <c r="BT209" s="47"/>
      <c r="BU209" s="47"/>
      <c r="BV209" s="47"/>
      <c r="BW209" s="47"/>
      <c r="BX209" s="47"/>
    </row>
    <row r="210" spans="3:76" ht="15" customHeight="1" hidden="1">
      <c r="C210" s="43" t="s">
        <v>201</v>
      </c>
      <c r="D210" s="105"/>
      <c r="E210" s="105"/>
      <c r="F210" s="105"/>
      <c r="G210" s="105"/>
      <c r="H210" s="105"/>
      <c r="I210" s="105"/>
      <c r="J210" s="105"/>
      <c r="K210" s="105"/>
      <c r="L210" s="54"/>
      <c r="M210" s="54"/>
      <c r="AQ210" s="236"/>
      <c r="AR210" s="236"/>
      <c r="AS210" s="236"/>
      <c r="AT210" s="236"/>
      <c r="AU210" s="236"/>
      <c r="AV210" s="236"/>
      <c r="AW210" s="160"/>
      <c r="AX210" s="236"/>
      <c r="AY210" s="236"/>
      <c r="AZ210" s="236"/>
      <c r="BA210" s="236"/>
      <c r="BB210" s="236"/>
      <c r="BC210" s="236"/>
      <c r="BD210" s="160"/>
      <c r="BE210" s="236"/>
      <c r="BF210" s="236"/>
      <c r="BG210" s="236"/>
      <c r="BH210" s="236"/>
      <c r="BI210" s="236"/>
      <c r="BJ210" s="236"/>
      <c r="BK210" s="134"/>
      <c r="BL210" s="236"/>
      <c r="BM210" s="236"/>
      <c r="BN210" s="236"/>
      <c r="BO210" s="236"/>
      <c r="BP210" s="236"/>
      <c r="BQ210" s="236"/>
      <c r="BS210" s="47"/>
      <c r="BT210" s="47"/>
      <c r="BU210" s="47"/>
      <c r="BV210" s="47"/>
      <c r="BW210" s="47"/>
      <c r="BX210" s="47"/>
    </row>
    <row r="211" spans="3:76" ht="15" customHeight="1" hidden="1">
      <c r="C211" s="43" t="s">
        <v>57</v>
      </c>
      <c r="D211" s="105"/>
      <c r="E211" s="105"/>
      <c r="F211" s="105"/>
      <c r="G211" s="105"/>
      <c r="H211" s="105"/>
      <c r="I211" s="105"/>
      <c r="J211" s="105"/>
      <c r="K211" s="105"/>
      <c r="L211" s="54"/>
      <c r="M211" s="54"/>
      <c r="AQ211" s="236"/>
      <c r="AR211" s="236"/>
      <c r="AS211" s="236"/>
      <c r="AT211" s="236"/>
      <c r="AU211" s="236"/>
      <c r="AV211" s="236"/>
      <c r="AW211" s="160"/>
      <c r="AX211" s="236"/>
      <c r="AY211" s="236"/>
      <c r="AZ211" s="236"/>
      <c r="BA211" s="236"/>
      <c r="BB211" s="236"/>
      <c r="BC211" s="236"/>
      <c r="BD211" s="160"/>
      <c r="BE211" s="236"/>
      <c r="BF211" s="236"/>
      <c r="BG211" s="236"/>
      <c r="BH211" s="236"/>
      <c r="BI211" s="236"/>
      <c r="BJ211" s="236"/>
      <c r="BK211" s="134"/>
      <c r="BL211" s="236"/>
      <c r="BM211" s="236"/>
      <c r="BN211" s="236"/>
      <c r="BO211" s="236"/>
      <c r="BP211" s="236"/>
      <c r="BQ211" s="236"/>
      <c r="BS211" s="47"/>
      <c r="BT211" s="245"/>
      <c r="BU211" s="245"/>
      <c r="BV211" s="245"/>
      <c r="BW211" s="245"/>
      <c r="BX211" s="47"/>
    </row>
    <row r="212" spans="3:85" s="144" customFormat="1" ht="15" customHeight="1" hidden="1">
      <c r="C212" s="192" t="s">
        <v>58</v>
      </c>
      <c r="D212" s="142"/>
      <c r="E212" s="142"/>
      <c r="F212" s="142"/>
      <c r="G212" s="142"/>
      <c r="H212" s="142"/>
      <c r="I212" s="142"/>
      <c r="J212" s="142"/>
      <c r="K212" s="142"/>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239">
        <f>SUM(AQ203:AV211)</f>
        <v>0</v>
      </c>
      <c r="AR212" s="239"/>
      <c r="AS212" s="239"/>
      <c r="AT212" s="239"/>
      <c r="AU212" s="239"/>
      <c r="AV212" s="239"/>
      <c r="AW212" s="161"/>
      <c r="AX212" s="239">
        <f>SUM(AX203:BC211)</f>
        <v>0</v>
      </c>
      <c r="AY212" s="239"/>
      <c r="AZ212" s="239"/>
      <c r="BA212" s="239"/>
      <c r="BB212" s="239"/>
      <c r="BC212" s="239"/>
      <c r="BD212" s="161"/>
      <c r="BE212" s="239">
        <f>SUM(BE203:BJ211)</f>
        <v>0</v>
      </c>
      <c r="BF212" s="239"/>
      <c r="BG212" s="239"/>
      <c r="BH212" s="239"/>
      <c r="BI212" s="239"/>
      <c r="BJ212" s="239"/>
      <c r="BK212" s="194"/>
      <c r="BL212" s="239">
        <f>SUM(BL203:BQ211)</f>
        <v>0</v>
      </c>
      <c r="BM212" s="239"/>
      <c r="BN212" s="239"/>
      <c r="BO212" s="239"/>
      <c r="BP212" s="239"/>
      <c r="BQ212" s="239"/>
      <c r="BS212" s="162"/>
      <c r="BT212" s="245"/>
      <c r="BU212" s="245"/>
      <c r="BV212" s="245"/>
      <c r="BW212" s="245"/>
      <c r="BX212" s="162"/>
      <c r="CA212" s="183"/>
      <c r="CB212" s="184"/>
      <c r="CC212" s="183"/>
      <c r="CD212" s="187"/>
      <c r="CE212" s="187"/>
      <c r="CF212" s="187"/>
      <c r="CG212" s="187"/>
    </row>
    <row r="213" spans="3:76" ht="15" customHeight="1" hidden="1">
      <c r="C213" s="131" t="s">
        <v>207</v>
      </c>
      <c r="D213" s="147"/>
      <c r="E213" s="147"/>
      <c r="F213" s="147"/>
      <c r="G213" s="147"/>
      <c r="H213" s="147"/>
      <c r="I213" s="147"/>
      <c r="J213" s="147"/>
      <c r="K213" s="147"/>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239">
        <f>AQ201-AQ212</f>
        <v>0</v>
      </c>
      <c r="AR213" s="239"/>
      <c r="AS213" s="239"/>
      <c r="AT213" s="239"/>
      <c r="AU213" s="239"/>
      <c r="AV213" s="239"/>
      <c r="AW213" s="161"/>
      <c r="AX213" s="239">
        <f>AX201-AX212</f>
        <v>0</v>
      </c>
      <c r="AY213" s="239"/>
      <c r="AZ213" s="239"/>
      <c r="BA213" s="239"/>
      <c r="BB213" s="239"/>
      <c r="BC213" s="239"/>
      <c r="BD213" s="161"/>
      <c r="BE213" s="239">
        <f>BE201-BE212</f>
        <v>0</v>
      </c>
      <c r="BF213" s="239"/>
      <c r="BG213" s="239"/>
      <c r="BH213" s="239"/>
      <c r="BI213" s="239"/>
      <c r="BJ213" s="239"/>
      <c r="BK213" s="194"/>
      <c r="BL213" s="239">
        <f>BL201-BL212</f>
        <v>0</v>
      </c>
      <c r="BM213" s="239"/>
      <c r="BN213" s="239"/>
      <c r="BO213" s="239"/>
      <c r="BP213" s="239"/>
      <c r="BQ213" s="239"/>
      <c r="BS213" s="47"/>
      <c r="BT213" s="244"/>
      <c r="BU213" s="244"/>
      <c r="BV213" s="244"/>
      <c r="BW213" s="244"/>
      <c r="BX213" s="47"/>
    </row>
    <row r="214" spans="43:76" ht="15" customHeight="1" hidden="1">
      <c r="AQ214" s="134"/>
      <c r="AR214" s="134"/>
      <c r="AS214" s="134"/>
      <c r="AT214" s="134"/>
      <c r="AU214" s="134"/>
      <c r="AV214" s="134"/>
      <c r="AW214" s="160"/>
      <c r="AX214" s="134"/>
      <c r="AY214" s="134"/>
      <c r="AZ214" s="134"/>
      <c r="BA214" s="134"/>
      <c r="BB214" s="134"/>
      <c r="BC214" s="134"/>
      <c r="BD214" s="160"/>
      <c r="BE214" s="134"/>
      <c r="BF214" s="134"/>
      <c r="BG214" s="134"/>
      <c r="BH214" s="134"/>
      <c r="BI214" s="134"/>
      <c r="BJ214" s="134"/>
      <c r="BK214" s="134"/>
      <c r="BL214" s="134"/>
      <c r="BM214" s="134"/>
      <c r="BN214" s="134"/>
      <c r="BO214" s="134"/>
      <c r="BP214" s="134"/>
      <c r="BQ214" s="134"/>
      <c r="BS214" s="47"/>
      <c r="BT214" s="47"/>
      <c r="BU214" s="47"/>
      <c r="BV214" s="47"/>
      <c r="BW214" s="47"/>
      <c r="BX214" s="47"/>
    </row>
    <row r="215" spans="3:76" ht="15" customHeight="1" hidden="1">
      <c r="C215" s="43" t="s">
        <v>70</v>
      </c>
      <c r="D215" s="105"/>
      <c r="E215" s="105"/>
      <c r="F215" s="105"/>
      <c r="G215" s="105"/>
      <c r="H215" s="105"/>
      <c r="I215" s="105"/>
      <c r="J215" s="105"/>
      <c r="K215" s="105"/>
      <c r="L215" s="54"/>
      <c r="M215" s="54"/>
      <c r="AQ215" s="242"/>
      <c r="AR215" s="242"/>
      <c r="AS215" s="242"/>
      <c r="AT215" s="242"/>
      <c r="AU215" s="242"/>
      <c r="AV215" s="242"/>
      <c r="AW215" s="160"/>
      <c r="AX215" s="242"/>
      <c r="AY215" s="242"/>
      <c r="AZ215" s="242"/>
      <c r="BA215" s="242"/>
      <c r="BB215" s="242"/>
      <c r="BC215" s="242"/>
      <c r="BD215" s="160"/>
      <c r="BE215" s="242"/>
      <c r="BF215" s="242"/>
      <c r="BG215" s="242"/>
      <c r="BH215" s="242"/>
      <c r="BI215" s="242"/>
      <c r="BJ215" s="242"/>
      <c r="BK215" s="134"/>
      <c r="BL215" s="242"/>
      <c r="BM215" s="242"/>
      <c r="BN215" s="242"/>
      <c r="BO215" s="242"/>
      <c r="BP215" s="242"/>
      <c r="BQ215" s="242"/>
      <c r="BS215" s="164"/>
      <c r="BT215" s="118"/>
      <c r="BU215" s="118"/>
      <c r="BV215" s="118"/>
      <c r="BW215" s="118"/>
      <c r="BX215" s="47"/>
    </row>
    <row r="216" spans="3:76" ht="15" customHeight="1" hidden="1">
      <c r="C216" s="131" t="s">
        <v>206</v>
      </c>
      <c r="D216" s="147"/>
      <c r="E216" s="147"/>
      <c r="F216" s="147"/>
      <c r="G216" s="147"/>
      <c r="H216" s="147"/>
      <c r="I216" s="147"/>
      <c r="J216" s="147"/>
      <c r="K216" s="147"/>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239">
        <f>AQ213+AQ215</f>
        <v>0</v>
      </c>
      <c r="AR216" s="239"/>
      <c r="AS216" s="239"/>
      <c r="AT216" s="239"/>
      <c r="AU216" s="239"/>
      <c r="AV216" s="239"/>
      <c r="AW216" s="161"/>
      <c r="AX216" s="239">
        <f>AX213+AX215</f>
        <v>0</v>
      </c>
      <c r="AY216" s="239"/>
      <c r="AZ216" s="239"/>
      <c r="BA216" s="239"/>
      <c r="BB216" s="239"/>
      <c r="BC216" s="239"/>
      <c r="BD216" s="161"/>
      <c r="BE216" s="239">
        <f>BE213+BE215</f>
        <v>0</v>
      </c>
      <c r="BF216" s="239"/>
      <c r="BG216" s="239"/>
      <c r="BH216" s="239"/>
      <c r="BI216" s="239"/>
      <c r="BJ216" s="239"/>
      <c r="BK216" s="194"/>
      <c r="BL216" s="239">
        <f>BL213+BL215</f>
        <v>0</v>
      </c>
      <c r="BM216" s="239"/>
      <c r="BN216" s="239"/>
      <c r="BO216" s="239"/>
      <c r="BP216" s="239"/>
      <c r="BQ216" s="239"/>
      <c r="BS216" s="47"/>
      <c r="BT216" s="47"/>
      <c r="BU216" s="47"/>
      <c r="BV216" s="47"/>
      <c r="BW216" s="47"/>
      <c r="BX216" s="47"/>
    </row>
    <row r="217" spans="3:76" ht="15" customHeight="1" hidden="1">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134"/>
      <c r="AR217" s="134"/>
      <c r="AS217" s="134"/>
      <c r="AT217" s="134"/>
      <c r="AU217" s="134"/>
      <c r="AV217" s="134"/>
      <c r="AW217" s="160"/>
      <c r="AX217" s="134"/>
      <c r="AY217" s="134"/>
      <c r="AZ217" s="134"/>
      <c r="BA217" s="134"/>
      <c r="BB217" s="134"/>
      <c r="BC217" s="134"/>
      <c r="BD217" s="160"/>
      <c r="BE217" s="134"/>
      <c r="BF217" s="134"/>
      <c r="BG217" s="134"/>
      <c r="BH217" s="134"/>
      <c r="BI217" s="134"/>
      <c r="BJ217" s="134"/>
      <c r="BK217" s="134"/>
      <c r="BL217" s="134"/>
      <c r="BM217" s="134"/>
      <c r="BN217" s="134"/>
      <c r="BO217" s="134"/>
      <c r="BP217" s="134"/>
      <c r="BQ217" s="134"/>
      <c r="BS217" s="47"/>
      <c r="BT217" s="47"/>
      <c r="BU217" s="47"/>
      <c r="BV217" s="47"/>
      <c r="BW217" s="47"/>
      <c r="BX217" s="47"/>
    </row>
    <row r="218" spans="3:76" ht="15" customHeight="1" hidden="1">
      <c r="C218" s="47" t="s">
        <v>59</v>
      </c>
      <c r="D218" s="118"/>
      <c r="E218" s="118"/>
      <c r="F218" s="118"/>
      <c r="G218" s="118"/>
      <c r="H218" s="118"/>
      <c r="I218" s="118"/>
      <c r="J218" s="118"/>
      <c r="K218" s="118"/>
      <c r="L218" s="123"/>
      <c r="M218" s="123"/>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242"/>
      <c r="AR218" s="242"/>
      <c r="AS218" s="242"/>
      <c r="AT218" s="242"/>
      <c r="AU218" s="242"/>
      <c r="AV218" s="242"/>
      <c r="AW218" s="160"/>
      <c r="AX218" s="242"/>
      <c r="AY218" s="242"/>
      <c r="AZ218" s="242"/>
      <c r="BA218" s="242"/>
      <c r="BB218" s="242"/>
      <c r="BC218" s="242"/>
      <c r="BD218" s="160"/>
      <c r="BE218" s="242"/>
      <c r="BF218" s="242"/>
      <c r="BG218" s="242"/>
      <c r="BH218" s="242"/>
      <c r="BI218" s="242"/>
      <c r="BJ218" s="242"/>
      <c r="BK218" s="134"/>
      <c r="BL218" s="242"/>
      <c r="BM218" s="242"/>
      <c r="BN218" s="242"/>
      <c r="BO218" s="242"/>
      <c r="BP218" s="242"/>
      <c r="BQ218" s="242"/>
      <c r="BS218" s="47"/>
      <c r="BT218" s="47"/>
      <c r="BU218" s="47"/>
      <c r="BV218" s="47"/>
      <c r="BW218" s="47"/>
      <c r="BX218" s="47"/>
    </row>
    <row r="219" spans="3:76" ht="15" customHeight="1" hidden="1">
      <c r="C219" s="131" t="s">
        <v>205</v>
      </c>
      <c r="D219" s="147"/>
      <c r="E219" s="147"/>
      <c r="F219" s="147"/>
      <c r="G219" s="147"/>
      <c r="H219" s="147"/>
      <c r="I219" s="147"/>
      <c r="J219" s="147"/>
      <c r="K219" s="147"/>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c r="AP219" s="148"/>
      <c r="AQ219" s="239">
        <f>AQ218+AQ216</f>
        <v>0</v>
      </c>
      <c r="AR219" s="239"/>
      <c r="AS219" s="239"/>
      <c r="AT219" s="239"/>
      <c r="AU219" s="239"/>
      <c r="AV219" s="239"/>
      <c r="AW219" s="161"/>
      <c r="AX219" s="239">
        <f>AX218+AX216</f>
        <v>0</v>
      </c>
      <c r="AY219" s="239"/>
      <c r="AZ219" s="239"/>
      <c r="BA219" s="239"/>
      <c r="BB219" s="239"/>
      <c r="BC219" s="239"/>
      <c r="BD219" s="161"/>
      <c r="BE219" s="239">
        <f>BE218+BE216</f>
        <v>0</v>
      </c>
      <c r="BF219" s="239"/>
      <c r="BG219" s="239"/>
      <c r="BH219" s="239"/>
      <c r="BI219" s="239"/>
      <c r="BJ219" s="239"/>
      <c r="BK219" s="194"/>
      <c r="BL219" s="239">
        <f>BL218+BL216</f>
        <v>0</v>
      </c>
      <c r="BM219" s="239"/>
      <c r="BN219" s="239"/>
      <c r="BO219" s="239"/>
      <c r="BP219" s="239"/>
      <c r="BQ219" s="239"/>
      <c r="BS219" s="47"/>
      <c r="BT219" s="47"/>
      <c r="BU219" s="47"/>
      <c r="BV219" s="47"/>
      <c r="BW219" s="47"/>
      <c r="BX219" s="47"/>
    </row>
    <row r="220" spans="3:76" ht="15" customHeight="1" hidden="1">
      <c r="C220" s="67" t="s">
        <v>202</v>
      </c>
      <c r="D220" s="105"/>
      <c r="E220" s="105"/>
      <c r="F220" s="105"/>
      <c r="G220" s="105"/>
      <c r="H220" s="105"/>
      <c r="I220" s="105"/>
      <c r="J220" s="105"/>
      <c r="K220" s="105"/>
      <c r="L220" s="54"/>
      <c r="M220" s="54"/>
      <c r="AQ220" s="236">
        <f>IF(AQ213&gt;0,-AQ213*0.3,0)</f>
        <v>0</v>
      </c>
      <c r="AR220" s="236"/>
      <c r="AS220" s="236"/>
      <c r="AT220" s="236"/>
      <c r="AU220" s="236"/>
      <c r="AV220" s="236"/>
      <c r="AW220" s="160"/>
      <c r="AX220" s="236">
        <f>IF(AX213&gt;0,-AX213*0.3,0)</f>
        <v>0</v>
      </c>
      <c r="AY220" s="236"/>
      <c r="AZ220" s="236"/>
      <c r="BA220" s="236"/>
      <c r="BB220" s="236"/>
      <c r="BC220" s="236"/>
      <c r="BD220" s="160"/>
      <c r="BE220" s="236">
        <f>IF(BE213&gt;0,-BE213*0.3,0)</f>
        <v>0</v>
      </c>
      <c r="BF220" s="236"/>
      <c r="BG220" s="236"/>
      <c r="BH220" s="236"/>
      <c r="BI220" s="236"/>
      <c r="BJ220" s="236"/>
      <c r="BK220" s="134"/>
      <c r="BL220" s="236">
        <f>IF(BL213&gt;0,-BL213*0.3,0)</f>
        <v>0</v>
      </c>
      <c r="BM220" s="236"/>
      <c r="BN220" s="236"/>
      <c r="BO220" s="236"/>
      <c r="BP220" s="236"/>
      <c r="BQ220" s="236"/>
      <c r="BS220" s="47"/>
      <c r="BT220" s="47"/>
      <c r="BU220" s="47"/>
      <c r="BV220" s="47"/>
      <c r="BW220" s="47"/>
      <c r="BX220" s="47"/>
    </row>
    <row r="221" spans="43:76" ht="15" customHeight="1" hidden="1">
      <c r="AQ221" s="163"/>
      <c r="AR221" s="163"/>
      <c r="AS221" s="163"/>
      <c r="AT221" s="163"/>
      <c r="AU221" s="163"/>
      <c r="AV221" s="163"/>
      <c r="AW221" s="160"/>
      <c r="AX221" s="163"/>
      <c r="AY221" s="163"/>
      <c r="AZ221" s="163"/>
      <c r="BA221" s="163"/>
      <c r="BB221" s="163"/>
      <c r="BC221" s="163"/>
      <c r="BD221" s="160"/>
      <c r="BE221" s="163"/>
      <c r="BF221" s="163"/>
      <c r="BG221" s="163"/>
      <c r="BH221" s="163"/>
      <c r="BI221" s="163"/>
      <c r="BJ221" s="163"/>
      <c r="BK221" s="134"/>
      <c r="BL221" s="163"/>
      <c r="BM221" s="163"/>
      <c r="BN221" s="163"/>
      <c r="BO221" s="163"/>
      <c r="BP221" s="163"/>
      <c r="BQ221" s="163"/>
      <c r="BS221" s="47"/>
      <c r="BT221" s="47"/>
      <c r="BU221" s="47"/>
      <c r="BV221" s="47"/>
      <c r="BW221" s="47"/>
      <c r="BX221" s="47"/>
    </row>
    <row r="222" spans="3:85" s="80" customFormat="1" ht="15" customHeight="1" hidden="1" thickBot="1">
      <c r="C222" s="78" t="s">
        <v>73</v>
      </c>
      <c r="D222" s="79"/>
      <c r="E222" s="79"/>
      <c r="F222" s="79"/>
      <c r="G222" s="79"/>
      <c r="H222" s="79"/>
      <c r="I222" s="79"/>
      <c r="J222" s="79"/>
      <c r="K222" s="79"/>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239">
        <f>AQ219+AQ220</f>
        <v>0</v>
      </c>
      <c r="AR222" s="239"/>
      <c r="AS222" s="239"/>
      <c r="AT222" s="239"/>
      <c r="AU222" s="239"/>
      <c r="AV222" s="239"/>
      <c r="AW222" s="95"/>
      <c r="AX222" s="239">
        <f>AX219+AX220</f>
        <v>0</v>
      </c>
      <c r="AY222" s="239"/>
      <c r="AZ222" s="239"/>
      <c r="BA222" s="239"/>
      <c r="BB222" s="239"/>
      <c r="BC222" s="239"/>
      <c r="BD222" s="95"/>
      <c r="BE222" s="239">
        <f>BE219+BE220</f>
        <v>0</v>
      </c>
      <c r="BF222" s="239"/>
      <c r="BG222" s="239"/>
      <c r="BH222" s="239"/>
      <c r="BI222" s="239"/>
      <c r="BJ222" s="239"/>
      <c r="BK222" s="196"/>
      <c r="BL222" s="239">
        <f>BL219+BL220</f>
        <v>0</v>
      </c>
      <c r="BM222" s="239"/>
      <c r="BN222" s="239"/>
      <c r="BO222" s="239"/>
      <c r="BP222" s="239"/>
      <c r="BQ222" s="239"/>
      <c r="BS222" s="96"/>
      <c r="BT222" s="96"/>
      <c r="BU222" s="96"/>
      <c r="BV222" s="96"/>
      <c r="BW222" s="96"/>
      <c r="BX222" s="96"/>
      <c r="CA222" s="183"/>
      <c r="CB222" s="184"/>
      <c r="CC222" s="183"/>
      <c r="CD222" s="187"/>
      <c r="CE222" s="187"/>
      <c r="CF222" s="187"/>
      <c r="CG222" s="187"/>
    </row>
    <row r="223" spans="43:76" ht="15" customHeight="1" hidden="1" thickTop="1">
      <c r="AQ223" s="165"/>
      <c r="AR223" s="165"/>
      <c r="AS223" s="165"/>
      <c r="AT223" s="165"/>
      <c r="AU223" s="165"/>
      <c r="AV223" s="165"/>
      <c r="AW223" s="160"/>
      <c r="AX223" s="165"/>
      <c r="AY223" s="165"/>
      <c r="AZ223" s="165"/>
      <c r="BA223" s="165"/>
      <c r="BB223" s="165"/>
      <c r="BC223" s="165"/>
      <c r="BD223" s="160"/>
      <c r="BE223" s="165"/>
      <c r="BF223" s="165"/>
      <c r="BG223" s="165"/>
      <c r="BH223" s="165"/>
      <c r="BI223" s="165"/>
      <c r="BJ223" s="165"/>
      <c r="BK223" s="134"/>
      <c r="BL223" s="165"/>
      <c r="BM223" s="165"/>
      <c r="BN223" s="165"/>
      <c r="BO223" s="165"/>
      <c r="BP223" s="165"/>
      <c r="BQ223" s="165"/>
      <c r="BS223" s="47"/>
      <c r="BT223" s="47"/>
      <c r="BU223" s="47"/>
      <c r="BV223" s="47"/>
      <c r="BW223" s="47"/>
      <c r="BX223" s="47"/>
    </row>
    <row r="224" spans="3:85" s="67" customFormat="1" ht="12.75" hidden="1">
      <c r="C224" s="63" t="s">
        <v>74</v>
      </c>
      <c r="D224" s="68"/>
      <c r="E224" s="68"/>
      <c r="F224" s="68"/>
      <c r="G224" s="68"/>
      <c r="H224" s="68"/>
      <c r="I224" s="68"/>
      <c r="J224" s="68"/>
      <c r="K224" s="68"/>
      <c r="L224" s="55"/>
      <c r="M224" s="55"/>
      <c r="AQ224" s="240">
        <f>AX234</f>
        <v>0</v>
      </c>
      <c r="AR224" s="240"/>
      <c r="AS224" s="240"/>
      <c r="AT224" s="240"/>
      <c r="AU224" s="240"/>
      <c r="AV224" s="240"/>
      <c r="AW224" s="93"/>
      <c r="AX224" s="240"/>
      <c r="AY224" s="240"/>
      <c r="AZ224" s="240"/>
      <c r="BA224" s="240"/>
      <c r="BB224" s="240"/>
      <c r="BC224" s="240"/>
      <c r="BD224" s="93"/>
      <c r="BE224" s="240">
        <f>BL234</f>
        <v>0</v>
      </c>
      <c r="BF224" s="240"/>
      <c r="BG224" s="240"/>
      <c r="BH224" s="240"/>
      <c r="BI224" s="240"/>
      <c r="BJ224" s="240"/>
      <c r="BK224" s="69"/>
      <c r="BL224" s="240"/>
      <c r="BM224" s="240"/>
      <c r="BN224" s="240"/>
      <c r="BO224" s="240"/>
      <c r="BP224" s="240"/>
      <c r="BQ224" s="240"/>
      <c r="BS224" s="75"/>
      <c r="BT224" s="75"/>
      <c r="BU224" s="75"/>
      <c r="BV224" s="75"/>
      <c r="BW224" s="75"/>
      <c r="BX224" s="75"/>
      <c r="CA224" s="183"/>
      <c r="CB224" s="184"/>
      <c r="CC224" s="183"/>
      <c r="CD224" s="187"/>
      <c r="CE224" s="187"/>
      <c r="CF224" s="187"/>
      <c r="CG224" s="187"/>
    </row>
    <row r="225" spans="3:85" s="67" customFormat="1" ht="12.75" hidden="1">
      <c r="C225" s="63" t="s">
        <v>208</v>
      </c>
      <c r="D225" s="68"/>
      <c r="E225" s="68"/>
      <c r="F225" s="68"/>
      <c r="G225" s="68"/>
      <c r="H225" s="68"/>
      <c r="I225" s="68"/>
      <c r="J225" s="68"/>
      <c r="K225" s="68"/>
      <c r="L225" s="55"/>
      <c r="M225" s="55"/>
      <c r="AQ225" s="69"/>
      <c r="AR225" s="69"/>
      <c r="AS225" s="69"/>
      <c r="AT225" s="69"/>
      <c r="AU225" s="69"/>
      <c r="AV225" s="69"/>
      <c r="AW225" s="93"/>
      <c r="AX225" s="69"/>
      <c r="AY225" s="69"/>
      <c r="AZ225" s="69"/>
      <c r="BA225" s="69"/>
      <c r="BB225" s="69"/>
      <c r="BC225" s="69"/>
      <c r="BD225" s="93"/>
      <c r="BE225" s="69"/>
      <c r="BF225" s="69"/>
      <c r="BG225" s="69"/>
      <c r="BH225" s="69"/>
      <c r="BI225" s="69"/>
      <c r="BJ225" s="69"/>
      <c r="BK225" s="69"/>
      <c r="BL225" s="69"/>
      <c r="BM225" s="69"/>
      <c r="BN225" s="69"/>
      <c r="BO225" s="69"/>
      <c r="BP225" s="69"/>
      <c r="BQ225" s="69"/>
      <c r="BS225" s="75"/>
      <c r="BT225" s="75"/>
      <c r="BU225" s="75"/>
      <c r="BV225" s="75"/>
      <c r="BW225" s="75"/>
      <c r="BX225" s="75"/>
      <c r="CA225" s="183"/>
      <c r="CB225" s="184"/>
      <c r="CC225" s="183"/>
      <c r="CD225" s="187"/>
      <c r="CE225" s="187"/>
      <c r="CF225" s="187"/>
      <c r="CG225" s="187"/>
    </row>
    <row r="226" spans="3:85" s="67" customFormat="1" ht="12.75" hidden="1">
      <c r="C226" s="81" t="s">
        <v>67</v>
      </c>
      <c r="D226" s="68"/>
      <c r="E226" s="68"/>
      <c r="F226" s="68"/>
      <c r="G226" s="68"/>
      <c r="H226" s="68"/>
      <c r="I226" s="68"/>
      <c r="J226" s="68"/>
      <c r="K226" s="68"/>
      <c r="L226" s="55"/>
      <c r="M226" s="55"/>
      <c r="AQ226" s="240">
        <f>AQ209</f>
        <v>0</v>
      </c>
      <c r="AR226" s="240"/>
      <c r="AS226" s="240"/>
      <c r="AT226" s="240"/>
      <c r="AU226" s="240"/>
      <c r="AV226" s="240"/>
      <c r="AW226" s="93"/>
      <c r="AX226" s="240">
        <f>AX209</f>
        <v>0</v>
      </c>
      <c r="AY226" s="240"/>
      <c r="AZ226" s="240"/>
      <c r="BA226" s="240"/>
      <c r="BB226" s="240"/>
      <c r="BC226" s="240"/>
      <c r="BD226" s="93"/>
      <c r="BE226" s="240">
        <f>BE209</f>
        <v>0</v>
      </c>
      <c r="BF226" s="240"/>
      <c r="BG226" s="240"/>
      <c r="BH226" s="240"/>
      <c r="BI226" s="240"/>
      <c r="BJ226" s="240"/>
      <c r="BK226" s="69"/>
      <c r="BL226" s="240">
        <f>BL209</f>
        <v>0</v>
      </c>
      <c r="BM226" s="240"/>
      <c r="BN226" s="240"/>
      <c r="BO226" s="240"/>
      <c r="BP226" s="240"/>
      <c r="BQ226" s="240"/>
      <c r="BS226" s="75"/>
      <c r="BT226" s="75"/>
      <c r="BU226" s="75"/>
      <c r="BV226" s="75"/>
      <c r="BW226" s="75"/>
      <c r="BX226" s="75"/>
      <c r="CA226" s="183"/>
      <c r="CB226" s="184"/>
      <c r="CC226" s="183"/>
      <c r="CD226" s="187"/>
      <c r="CE226" s="187"/>
      <c r="CF226" s="187"/>
      <c r="CG226" s="187"/>
    </row>
    <row r="227" spans="3:85" s="67" customFormat="1" ht="12.75" hidden="1">
      <c r="C227" s="81" t="s">
        <v>68</v>
      </c>
      <c r="D227" s="68"/>
      <c r="E227" s="68"/>
      <c r="F227" s="68"/>
      <c r="G227" s="68"/>
      <c r="H227" s="68"/>
      <c r="I227" s="68"/>
      <c r="J227" s="68"/>
      <c r="K227" s="68"/>
      <c r="L227" s="55"/>
      <c r="M227" s="55"/>
      <c r="AQ227" s="240">
        <f>AQ210</f>
        <v>0</v>
      </c>
      <c r="AR227" s="240"/>
      <c r="AS227" s="240"/>
      <c r="AT227" s="240"/>
      <c r="AU227" s="240"/>
      <c r="AV227" s="240"/>
      <c r="AW227" s="93"/>
      <c r="AX227" s="240">
        <f>AX210</f>
        <v>0</v>
      </c>
      <c r="AY227" s="240"/>
      <c r="AZ227" s="240"/>
      <c r="BA227" s="240"/>
      <c r="BB227" s="240"/>
      <c r="BC227" s="240"/>
      <c r="BD227" s="93"/>
      <c r="BE227" s="240">
        <f>BE210</f>
        <v>0</v>
      </c>
      <c r="BF227" s="240"/>
      <c r="BG227" s="240"/>
      <c r="BH227" s="240"/>
      <c r="BI227" s="240"/>
      <c r="BJ227" s="240"/>
      <c r="BK227" s="69"/>
      <c r="BL227" s="240">
        <f>BL210</f>
        <v>0</v>
      </c>
      <c r="BM227" s="240"/>
      <c r="BN227" s="240"/>
      <c r="BO227" s="240"/>
      <c r="BP227" s="240"/>
      <c r="BQ227" s="240"/>
      <c r="BS227" s="75"/>
      <c r="BT227" s="75"/>
      <c r="BU227" s="75"/>
      <c r="BV227" s="75"/>
      <c r="BW227" s="75"/>
      <c r="BX227" s="75"/>
      <c r="CA227" s="183"/>
      <c r="CB227" s="184"/>
      <c r="CC227" s="183"/>
      <c r="CD227" s="187"/>
      <c r="CE227" s="187"/>
      <c r="CF227" s="187"/>
      <c r="CG227" s="187"/>
    </row>
    <row r="228" spans="3:85" s="67" customFormat="1" ht="12.75" hidden="1">
      <c r="C228" s="81" t="s">
        <v>69</v>
      </c>
      <c r="D228" s="68"/>
      <c r="E228" s="68"/>
      <c r="F228" s="68"/>
      <c r="G228" s="68"/>
      <c r="H228" s="68"/>
      <c r="I228" s="68"/>
      <c r="J228" s="68"/>
      <c r="K228" s="68"/>
      <c r="L228" s="55"/>
      <c r="M228" s="55"/>
      <c r="AQ228" s="240">
        <f>-AQ220</f>
        <v>0</v>
      </c>
      <c r="AR228" s="240"/>
      <c r="AS228" s="240"/>
      <c r="AT228" s="240"/>
      <c r="AU228" s="240"/>
      <c r="AV228" s="240"/>
      <c r="AW228" s="93"/>
      <c r="AX228" s="240">
        <f>-AX220</f>
        <v>0</v>
      </c>
      <c r="AY228" s="240"/>
      <c r="AZ228" s="240"/>
      <c r="BA228" s="240"/>
      <c r="BB228" s="240"/>
      <c r="BC228" s="240"/>
      <c r="BD228" s="93"/>
      <c r="BE228" s="240">
        <f>-BE220</f>
        <v>0</v>
      </c>
      <c r="BF228" s="240"/>
      <c r="BG228" s="240"/>
      <c r="BH228" s="240"/>
      <c r="BI228" s="240"/>
      <c r="BJ228" s="240"/>
      <c r="BK228" s="69"/>
      <c r="BL228" s="240">
        <f>-BL220</f>
        <v>0</v>
      </c>
      <c r="BM228" s="240"/>
      <c r="BN228" s="240"/>
      <c r="BO228" s="240"/>
      <c r="BP228" s="240"/>
      <c r="BQ228" s="240"/>
      <c r="BS228" s="75"/>
      <c r="BT228" s="75"/>
      <c r="BU228" s="75"/>
      <c r="BV228" s="75"/>
      <c r="BW228" s="75"/>
      <c r="BX228" s="75"/>
      <c r="CA228" s="183"/>
      <c r="CB228" s="184"/>
      <c r="CC228" s="183"/>
      <c r="CD228" s="187"/>
      <c r="CE228" s="187"/>
      <c r="CF228" s="187"/>
      <c r="CG228" s="187"/>
    </row>
    <row r="229" spans="3:85" s="67" customFormat="1" ht="12.75" hidden="1">
      <c r="C229" s="63" t="s">
        <v>211</v>
      </c>
      <c r="D229" s="68"/>
      <c r="E229" s="68"/>
      <c r="F229" s="68"/>
      <c r="G229" s="68"/>
      <c r="H229" s="68"/>
      <c r="I229" s="68"/>
      <c r="J229" s="68"/>
      <c r="K229" s="68"/>
      <c r="L229" s="55"/>
      <c r="M229" s="55"/>
      <c r="AQ229" s="69"/>
      <c r="AR229" s="69"/>
      <c r="AS229" s="69"/>
      <c r="AT229" s="69"/>
      <c r="AU229" s="69"/>
      <c r="AV229" s="69"/>
      <c r="AW229" s="93"/>
      <c r="AX229" s="69"/>
      <c r="AY229" s="69"/>
      <c r="AZ229" s="69"/>
      <c r="BA229" s="69"/>
      <c r="BB229" s="69"/>
      <c r="BC229" s="69"/>
      <c r="BD229" s="93"/>
      <c r="BE229" s="69"/>
      <c r="BF229" s="69"/>
      <c r="BG229" s="69"/>
      <c r="BH229" s="69"/>
      <c r="BI229" s="69"/>
      <c r="BJ229" s="69"/>
      <c r="BK229" s="69"/>
      <c r="BL229" s="69"/>
      <c r="BM229" s="69"/>
      <c r="BN229" s="69"/>
      <c r="BO229" s="69"/>
      <c r="BP229" s="69"/>
      <c r="BQ229" s="69"/>
      <c r="BS229" s="75"/>
      <c r="BT229" s="75"/>
      <c r="BU229" s="75"/>
      <c r="BV229" s="75"/>
      <c r="BW229" s="75"/>
      <c r="BX229" s="75"/>
      <c r="CA229" s="183"/>
      <c r="CB229" s="184"/>
      <c r="CC229" s="183"/>
      <c r="CD229" s="187"/>
      <c r="CE229" s="187"/>
      <c r="CF229" s="187"/>
      <c r="CG229" s="187"/>
    </row>
    <row r="230" spans="3:85" s="67" customFormat="1" ht="12.75" hidden="1">
      <c r="C230" s="67" t="s">
        <v>183</v>
      </c>
      <c r="D230" s="68"/>
      <c r="E230" s="68"/>
      <c r="F230" s="68"/>
      <c r="G230" s="68"/>
      <c r="H230" s="68"/>
      <c r="I230" s="68"/>
      <c r="J230" s="68"/>
      <c r="K230" s="68"/>
      <c r="L230" s="55"/>
      <c r="M230" s="55"/>
      <c r="AQ230" s="240"/>
      <c r="AR230" s="240"/>
      <c r="AS230" s="240"/>
      <c r="AT230" s="240"/>
      <c r="AU230" s="240"/>
      <c r="AV230" s="240"/>
      <c r="AW230" s="93"/>
      <c r="AX230" s="240"/>
      <c r="AY230" s="240"/>
      <c r="AZ230" s="240"/>
      <c r="BA230" s="240"/>
      <c r="BB230" s="240"/>
      <c r="BC230" s="240"/>
      <c r="BD230" s="93"/>
      <c r="BE230" s="240"/>
      <c r="BF230" s="240"/>
      <c r="BG230" s="240"/>
      <c r="BH230" s="240"/>
      <c r="BI230" s="240"/>
      <c r="BJ230" s="240"/>
      <c r="BK230" s="69"/>
      <c r="BL230" s="240"/>
      <c r="BM230" s="240"/>
      <c r="BN230" s="240"/>
      <c r="BO230" s="240"/>
      <c r="BP230" s="240"/>
      <c r="BQ230" s="240"/>
      <c r="BS230" s="75"/>
      <c r="BT230" s="75"/>
      <c r="BU230" s="75"/>
      <c r="BV230" s="75"/>
      <c r="BW230" s="75"/>
      <c r="BX230" s="75"/>
      <c r="CA230" s="183"/>
      <c r="CB230" s="184"/>
      <c r="CC230" s="183"/>
      <c r="CD230" s="187"/>
      <c r="CE230" s="187"/>
      <c r="CF230" s="187"/>
      <c r="CG230" s="187"/>
    </row>
    <row r="231" spans="3:85" s="67" customFormat="1" ht="12.75" hidden="1">
      <c r="C231" s="63" t="s">
        <v>203</v>
      </c>
      <c r="D231" s="68"/>
      <c r="E231" s="68"/>
      <c r="F231" s="68"/>
      <c r="G231" s="68"/>
      <c r="H231" s="68"/>
      <c r="I231" s="68"/>
      <c r="J231" s="68"/>
      <c r="K231" s="68"/>
      <c r="L231" s="55"/>
      <c r="M231" s="55"/>
      <c r="AQ231" s="69"/>
      <c r="AR231" s="69"/>
      <c r="AS231" s="69"/>
      <c r="AT231" s="69"/>
      <c r="AU231" s="69"/>
      <c r="AV231" s="69"/>
      <c r="AW231" s="93"/>
      <c r="AX231" s="69"/>
      <c r="AY231" s="69"/>
      <c r="AZ231" s="69"/>
      <c r="BA231" s="69"/>
      <c r="BB231" s="69"/>
      <c r="BC231" s="69"/>
      <c r="BD231" s="93"/>
      <c r="BE231" s="69"/>
      <c r="BF231" s="69"/>
      <c r="BG231" s="69"/>
      <c r="BH231" s="69"/>
      <c r="BI231" s="69"/>
      <c r="BJ231" s="69"/>
      <c r="BK231" s="69"/>
      <c r="BL231" s="69"/>
      <c r="BM231" s="69"/>
      <c r="BN231" s="69"/>
      <c r="BO231" s="69"/>
      <c r="BP231" s="69"/>
      <c r="BQ231" s="69"/>
      <c r="BS231" s="75"/>
      <c r="BT231" s="75"/>
      <c r="BU231" s="75"/>
      <c r="BV231" s="75"/>
      <c r="BW231" s="75"/>
      <c r="BX231" s="75"/>
      <c r="CA231" s="183"/>
      <c r="CB231" s="184"/>
      <c r="CC231" s="183"/>
      <c r="CD231" s="187"/>
      <c r="CE231" s="187"/>
      <c r="CF231" s="187"/>
      <c r="CG231" s="187"/>
    </row>
    <row r="232" spans="3:85" s="67" customFormat="1" ht="12.75" hidden="1">
      <c r="C232" s="67" t="s">
        <v>61</v>
      </c>
      <c r="D232" s="68"/>
      <c r="E232" s="68"/>
      <c r="F232" s="68"/>
      <c r="G232" s="68"/>
      <c r="H232" s="68"/>
      <c r="I232" s="68"/>
      <c r="J232" s="68"/>
      <c r="K232" s="68"/>
      <c r="L232" s="55"/>
      <c r="M232" s="55"/>
      <c r="AQ232" s="240"/>
      <c r="AR232" s="240"/>
      <c r="AS232" s="240"/>
      <c r="AT232" s="240"/>
      <c r="AU232" s="240"/>
      <c r="AV232" s="240"/>
      <c r="AW232" s="93"/>
      <c r="AX232" s="240"/>
      <c r="AY232" s="240"/>
      <c r="AZ232" s="240"/>
      <c r="BA232" s="240"/>
      <c r="BB232" s="240"/>
      <c r="BC232" s="240"/>
      <c r="BD232" s="93"/>
      <c r="BE232" s="240"/>
      <c r="BF232" s="240"/>
      <c r="BG232" s="240"/>
      <c r="BH232" s="240"/>
      <c r="BI232" s="240"/>
      <c r="BJ232" s="240"/>
      <c r="BK232" s="69"/>
      <c r="BL232" s="240"/>
      <c r="BM232" s="240"/>
      <c r="BN232" s="240"/>
      <c r="BO232" s="240"/>
      <c r="BP232" s="240"/>
      <c r="BQ232" s="240"/>
      <c r="BS232" s="75"/>
      <c r="BT232" s="75"/>
      <c r="BU232" s="75"/>
      <c r="BV232" s="75"/>
      <c r="BW232" s="75"/>
      <c r="BX232" s="75"/>
      <c r="CA232" s="183"/>
      <c r="CB232" s="184"/>
      <c r="CC232" s="183"/>
      <c r="CD232" s="187"/>
      <c r="CE232" s="187"/>
      <c r="CF232" s="187"/>
      <c r="CG232" s="187"/>
    </row>
    <row r="233" spans="3:85" s="67" customFormat="1" ht="12.75" hidden="1">
      <c r="C233" s="67" t="s">
        <v>182</v>
      </c>
      <c r="D233" s="68"/>
      <c r="E233" s="68"/>
      <c r="F233" s="68"/>
      <c r="G233" s="68"/>
      <c r="H233" s="68"/>
      <c r="I233" s="68"/>
      <c r="J233" s="68"/>
      <c r="K233" s="68"/>
      <c r="L233" s="55"/>
      <c r="M233" s="55"/>
      <c r="AQ233" s="241"/>
      <c r="AR233" s="241"/>
      <c r="AS233" s="241"/>
      <c r="AT233" s="241"/>
      <c r="AU233" s="241"/>
      <c r="AV233" s="241"/>
      <c r="AW233" s="93"/>
      <c r="AX233" s="241"/>
      <c r="AY233" s="241"/>
      <c r="AZ233" s="241"/>
      <c r="BA233" s="241"/>
      <c r="BB233" s="241"/>
      <c r="BC233" s="241"/>
      <c r="BD233" s="93"/>
      <c r="BE233" s="241"/>
      <c r="BF233" s="241"/>
      <c r="BG233" s="241"/>
      <c r="BH233" s="241"/>
      <c r="BI233" s="241"/>
      <c r="BJ233" s="241"/>
      <c r="BK233" s="69"/>
      <c r="BL233" s="241"/>
      <c r="BM233" s="241"/>
      <c r="BN233" s="241"/>
      <c r="BO233" s="241"/>
      <c r="BP233" s="241"/>
      <c r="BQ233" s="241"/>
      <c r="BS233" s="75"/>
      <c r="BT233" s="75"/>
      <c r="BU233" s="75"/>
      <c r="BV233" s="75"/>
      <c r="BW233" s="75"/>
      <c r="BX233" s="75"/>
      <c r="CA233" s="183"/>
      <c r="CB233" s="184"/>
      <c r="CC233" s="183"/>
      <c r="CD233" s="187"/>
      <c r="CE233" s="187"/>
      <c r="CF233" s="187"/>
      <c r="CG233" s="187"/>
    </row>
    <row r="234" spans="3:85" s="131" customFormat="1" ht="12.75" hidden="1">
      <c r="C234" s="154" t="s">
        <v>75</v>
      </c>
      <c r="D234" s="155"/>
      <c r="E234" s="155"/>
      <c r="F234" s="155"/>
      <c r="G234" s="155"/>
      <c r="H234" s="155"/>
      <c r="I234" s="155"/>
      <c r="J234" s="155"/>
      <c r="K234" s="155"/>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247">
        <f>SUM(AQ222:AV233)</f>
        <v>0</v>
      </c>
      <c r="AR234" s="247"/>
      <c r="AS234" s="247"/>
      <c r="AT234" s="247"/>
      <c r="AU234" s="247"/>
      <c r="AV234" s="247"/>
      <c r="AW234" s="193"/>
      <c r="AX234" s="247">
        <f>SUM(AX222:BC233)</f>
        <v>0</v>
      </c>
      <c r="AY234" s="247"/>
      <c r="AZ234" s="247"/>
      <c r="BA234" s="247"/>
      <c r="BB234" s="247"/>
      <c r="BC234" s="247"/>
      <c r="BD234" s="193"/>
      <c r="BE234" s="247">
        <f>SUM(BE222:BJ233)</f>
        <v>0</v>
      </c>
      <c r="BF234" s="247"/>
      <c r="BG234" s="247"/>
      <c r="BH234" s="247"/>
      <c r="BI234" s="247"/>
      <c r="BJ234" s="247"/>
      <c r="BK234" s="195"/>
      <c r="BL234" s="247">
        <f>SUM(BL222:BQ233)</f>
        <v>0</v>
      </c>
      <c r="BM234" s="247"/>
      <c r="BN234" s="247"/>
      <c r="BO234" s="247"/>
      <c r="BP234" s="247"/>
      <c r="BQ234" s="247"/>
      <c r="BS234" s="73"/>
      <c r="BT234" s="73"/>
      <c r="BU234" s="73"/>
      <c r="BV234" s="73"/>
      <c r="BW234" s="73"/>
      <c r="BX234" s="73"/>
      <c r="CA234" s="183"/>
      <c r="CB234" s="184"/>
      <c r="CC234" s="183"/>
      <c r="CD234" s="187"/>
      <c r="CE234" s="187"/>
      <c r="CF234" s="187"/>
      <c r="CG234" s="187"/>
    </row>
    <row r="235" spans="43:85" s="67" customFormat="1" ht="12.75" hidden="1">
      <c r="AQ235" s="69"/>
      <c r="AR235" s="69"/>
      <c r="AS235" s="69"/>
      <c r="AT235" s="69"/>
      <c r="AU235" s="69"/>
      <c r="AV235" s="69"/>
      <c r="AW235" s="93"/>
      <c r="AX235" s="69"/>
      <c r="AY235" s="69"/>
      <c r="AZ235" s="69"/>
      <c r="BA235" s="69"/>
      <c r="BB235" s="69"/>
      <c r="BC235" s="69"/>
      <c r="BD235" s="93"/>
      <c r="BE235" s="69"/>
      <c r="BF235" s="69"/>
      <c r="BG235" s="69"/>
      <c r="BH235" s="69"/>
      <c r="BI235" s="69"/>
      <c r="BJ235" s="69"/>
      <c r="BK235" s="94"/>
      <c r="BL235" s="69"/>
      <c r="BM235" s="69"/>
      <c r="BN235" s="69"/>
      <c r="BO235" s="69"/>
      <c r="BP235" s="69"/>
      <c r="BQ235" s="69"/>
      <c r="BS235" s="75"/>
      <c r="BT235" s="75"/>
      <c r="BU235" s="75"/>
      <c r="BV235" s="75"/>
      <c r="BW235" s="75"/>
      <c r="BX235" s="75"/>
      <c r="CA235" s="183"/>
      <c r="CB235" s="184"/>
      <c r="CC235" s="183"/>
      <c r="CD235" s="187"/>
      <c r="CE235" s="187"/>
      <c r="CF235" s="187"/>
      <c r="CG235" s="187"/>
    </row>
    <row r="236" spans="3:85" s="67" customFormat="1" ht="12.75" hidden="1">
      <c r="C236" s="82" t="s">
        <v>63</v>
      </c>
      <c r="D236" s="83"/>
      <c r="E236" s="83"/>
      <c r="F236" s="83"/>
      <c r="G236" s="83"/>
      <c r="H236" s="83"/>
      <c r="I236" s="83"/>
      <c r="J236" s="83"/>
      <c r="K236" s="83"/>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238" t="str">
        <f>IF('Balance Sheets'!AI192=0,"n/a",(AQ213+AQ205)/'Balance Sheets'!AI192)</f>
        <v>n/a</v>
      </c>
      <c r="AR236" s="238"/>
      <c r="AS236" s="238"/>
      <c r="AT236" s="238"/>
      <c r="AU236" s="238"/>
      <c r="AV236" s="238"/>
      <c r="AW236" s="97"/>
      <c r="AX236" s="238" t="str">
        <f>IF('Balance Sheets'!AR192=0,"n/a",(AX213+AX205)/'Balance Sheets'!AR192)</f>
        <v>n/a</v>
      </c>
      <c r="AY236" s="238"/>
      <c r="AZ236" s="238"/>
      <c r="BA236" s="238"/>
      <c r="BB236" s="238"/>
      <c r="BC236" s="238"/>
      <c r="BD236" s="97"/>
      <c r="BE236" s="238" t="str">
        <f>IF('Balance Sheets'!BA192=0,"n/a",(BE213+BE205)/'Balance Sheets'!BA192)</f>
        <v>n/a</v>
      </c>
      <c r="BF236" s="238"/>
      <c r="BG236" s="238"/>
      <c r="BH236" s="238"/>
      <c r="BI236" s="238"/>
      <c r="BJ236" s="238"/>
      <c r="BK236" s="97"/>
      <c r="BL236" s="238" t="str">
        <f>IF('Balance Sheets'!BJ192=0,"n/a",(BL213+BL205)/'Balance Sheets'!BJ192)</f>
        <v>n/a</v>
      </c>
      <c r="BM236" s="238"/>
      <c r="BN236" s="238"/>
      <c r="BO236" s="238"/>
      <c r="BP236" s="238"/>
      <c r="BQ236" s="238"/>
      <c r="BS236" s="75"/>
      <c r="BT236" s="75"/>
      <c r="BU236" s="75"/>
      <c r="BV236" s="75"/>
      <c r="BW236" s="75"/>
      <c r="BX236" s="75"/>
      <c r="CA236" s="183"/>
      <c r="CB236" s="184"/>
      <c r="CC236" s="183"/>
      <c r="CD236" s="187"/>
      <c r="CE236" s="187"/>
      <c r="CF236" s="187"/>
      <c r="CG236" s="187"/>
    </row>
    <row r="237" spans="3:85" s="67" customFormat="1" ht="12.75" hidden="1">
      <c r="C237" s="84" t="s">
        <v>64</v>
      </c>
      <c r="D237" s="85"/>
      <c r="E237" s="85"/>
      <c r="F237" s="85"/>
      <c r="G237" s="85"/>
      <c r="H237" s="85"/>
      <c r="I237" s="85"/>
      <c r="J237" s="85"/>
      <c r="K237" s="85"/>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237">
        <f>IF(0.0625*'Balance Sheets'!AI192-('Income Statements'!AQ213+'Income Statements'!AQ205)&gt;0,0.0625*'Balance Sheets'!AI192-('Income Statements'!AQ213+'Income Statements'!AQ205),0)</f>
        <v>0</v>
      </c>
      <c r="AR237" s="237"/>
      <c r="AS237" s="237"/>
      <c r="AT237" s="237"/>
      <c r="AU237" s="237"/>
      <c r="AV237" s="237"/>
      <c r="AW237" s="98"/>
      <c r="AX237" s="237"/>
      <c r="AY237" s="237"/>
      <c r="AZ237" s="237"/>
      <c r="BA237" s="237"/>
      <c r="BB237" s="237"/>
      <c r="BC237" s="237"/>
      <c r="BD237" s="98"/>
      <c r="BE237" s="237">
        <f>IF(0.0625*'Balance Sheets'!BA192-('Income Statements'!BE213+'Income Statements'!BE205)&gt;0,0.0625*'Balance Sheets'!BA192-('Income Statements'!BE213+'Income Statements'!BE205),0)</f>
        <v>0</v>
      </c>
      <c r="BF237" s="237"/>
      <c r="BG237" s="237"/>
      <c r="BH237" s="237"/>
      <c r="BI237" s="237"/>
      <c r="BJ237" s="237"/>
      <c r="BK237" s="98"/>
      <c r="BL237" s="237"/>
      <c r="BM237" s="237"/>
      <c r="BN237" s="237"/>
      <c r="BO237" s="237"/>
      <c r="BP237" s="237"/>
      <c r="BQ237" s="237"/>
      <c r="BS237" s="75"/>
      <c r="BT237" s="75"/>
      <c r="BU237" s="75"/>
      <c r="BV237" s="75"/>
      <c r="BW237" s="75"/>
      <c r="BX237" s="75"/>
      <c r="CA237" s="183"/>
      <c r="CB237" s="184"/>
      <c r="CC237" s="183"/>
      <c r="CD237" s="187"/>
      <c r="CE237" s="187"/>
      <c r="CF237" s="187"/>
      <c r="CG237" s="187"/>
    </row>
    <row r="238" spans="3:85" s="75" customFormat="1" ht="12.75" hidden="1">
      <c r="C238" s="101"/>
      <c r="D238" s="76"/>
      <c r="E238" s="76"/>
      <c r="F238" s="76"/>
      <c r="G238" s="76"/>
      <c r="H238" s="76"/>
      <c r="I238" s="76"/>
      <c r="J238" s="76"/>
      <c r="K238" s="76"/>
      <c r="L238" s="77"/>
      <c r="M238" s="77"/>
      <c r="AQ238" s="102"/>
      <c r="AR238" s="102"/>
      <c r="AS238" s="102"/>
      <c r="AT238" s="102"/>
      <c r="AU238" s="102"/>
      <c r="AV238" s="102"/>
      <c r="AW238" s="103"/>
      <c r="AX238" s="102"/>
      <c r="AY238" s="102"/>
      <c r="AZ238" s="102"/>
      <c r="BA238" s="102"/>
      <c r="BB238" s="102"/>
      <c r="BC238" s="102"/>
      <c r="BD238" s="103"/>
      <c r="BE238" s="102"/>
      <c r="BF238" s="102"/>
      <c r="BG238" s="102"/>
      <c r="BH238" s="102"/>
      <c r="BI238" s="102"/>
      <c r="BJ238" s="102"/>
      <c r="BK238" s="100"/>
      <c r="BL238" s="102"/>
      <c r="BM238" s="102"/>
      <c r="BN238" s="102"/>
      <c r="BO238" s="102"/>
      <c r="BP238" s="102"/>
      <c r="BQ238" s="102"/>
      <c r="CA238" s="183"/>
      <c r="CB238" s="184"/>
      <c r="CC238" s="183"/>
      <c r="CD238" s="187"/>
      <c r="CE238" s="187"/>
      <c r="CF238" s="187"/>
      <c r="CG238" s="187"/>
    </row>
    <row r="239" spans="2:76" ht="12.75" hidden="1">
      <c r="B239" s="41"/>
      <c r="BS239" s="47"/>
      <c r="BT239" s="47"/>
      <c r="BU239" s="47"/>
      <c r="BV239" s="47"/>
      <c r="BW239" s="47"/>
      <c r="BX239" s="47"/>
    </row>
    <row r="240" spans="3:76" ht="18" hidden="1">
      <c r="C240" s="44" t="str">
        <f>'SPFR - Front Cover'!$C$40</f>
        <v>Warrumbungle Shire Council</v>
      </c>
      <c r="E240" s="45"/>
      <c r="F240" s="45"/>
      <c r="BS240" s="47"/>
      <c r="BT240" s="47"/>
      <c r="BU240" s="47"/>
      <c r="BV240" s="47"/>
      <c r="BW240" s="47"/>
      <c r="BX240" s="47"/>
    </row>
    <row r="241" spans="71:76" ht="21" customHeight="1" hidden="1">
      <c r="BS241" s="47"/>
      <c r="BT241" s="47"/>
      <c r="BU241" s="47"/>
      <c r="BV241" s="47"/>
      <c r="BW241" s="47"/>
      <c r="BX241" s="47"/>
    </row>
    <row r="242" spans="3:76" ht="18" hidden="1">
      <c r="C242" s="46" t="s">
        <v>80</v>
      </c>
      <c r="BS242" s="47"/>
      <c r="BT242" s="47"/>
      <c r="BU242" s="47"/>
      <c r="BV242" s="47"/>
      <c r="BW242" s="47"/>
      <c r="BX242" s="47"/>
    </row>
    <row r="243" spans="3:76" ht="12.75" hidden="1">
      <c r="C243" s="54" t="str">
        <f>'SPFR - Table of Contents'!$C$5</f>
        <v>for the financial year ended 30 June 2007</v>
      </c>
      <c r="BS243" s="47"/>
      <c r="BT243" s="47"/>
      <c r="BU243" s="47"/>
      <c r="BV243" s="47"/>
      <c r="BW243" s="47"/>
      <c r="BX243" s="47"/>
    </row>
    <row r="244" spans="71:76" ht="12.75" hidden="1">
      <c r="BS244" s="47"/>
      <c r="BT244" s="47"/>
      <c r="BU244" s="47"/>
      <c r="BV244" s="47"/>
      <c r="BW244" s="47"/>
      <c r="BX244" s="47"/>
    </row>
    <row r="245" spans="3:76" ht="0.75" customHeight="1" hidden="1">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S245" s="47"/>
      <c r="BT245" s="47"/>
      <c r="BU245" s="47"/>
      <c r="BV245" s="47"/>
      <c r="BW245" s="47"/>
      <c r="BX245" s="47"/>
    </row>
    <row r="246" spans="3:76" ht="32.25" customHeight="1" hidden="1">
      <c r="C246" s="140"/>
      <c r="D246" s="140"/>
      <c r="E246" s="140"/>
      <c r="F246" s="140"/>
      <c r="G246" s="140"/>
      <c r="H246" s="140"/>
      <c r="I246" s="140"/>
      <c r="J246" s="140"/>
      <c r="K246" s="140"/>
      <c r="L246" s="54"/>
      <c r="AQ246" s="246" t="s">
        <v>85</v>
      </c>
      <c r="AR246" s="246"/>
      <c r="AS246" s="246"/>
      <c r="AT246" s="246"/>
      <c r="AU246" s="246"/>
      <c r="AV246" s="246"/>
      <c r="AW246" s="91"/>
      <c r="AX246" s="246" t="str">
        <f>AQ246</f>
        <v>Business Activity E</v>
      </c>
      <c r="AY246" s="246"/>
      <c r="AZ246" s="246"/>
      <c r="BA246" s="246"/>
      <c r="BB246" s="246"/>
      <c r="BC246" s="246"/>
      <c r="BD246" s="91"/>
      <c r="BE246" s="246" t="s">
        <v>86</v>
      </c>
      <c r="BF246" s="246"/>
      <c r="BG246" s="246"/>
      <c r="BH246" s="246"/>
      <c r="BI246" s="246"/>
      <c r="BJ246" s="246"/>
      <c r="BK246" s="91"/>
      <c r="BL246" s="246" t="str">
        <f>BE246</f>
        <v>Business Activity F</v>
      </c>
      <c r="BM246" s="246"/>
      <c r="BN246" s="246"/>
      <c r="BO246" s="246"/>
      <c r="BP246" s="246"/>
      <c r="BQ246" s="246"/>
      <c r="BS246" s="47"/>
      <c r="BT246" s="47"/>
      <c r="BU246" s="47"/>
      <c r="BV246" s="47"/>
      <c r="BW246" s="47"/>
      <c r="BX246" s="47"/>
    </row>
    <row r="247" spans="3:76" ht="16.5" customHeight="1" hidden="1">
      <c r="C247" s="140"/>
      <c r="D247" s="140"/>
      <c r="E247" s="140"/>
      <c r="F247" s="140"/>
      <c r="G247" s="140"/>
      <c r="H247" s="140"/>
      <c r="I247" s="140"/>
      <c r="J247" s="140"/>
      <c r="K247" s="140"/>
      <c r="L247" s="54"/>
      <c r="AQ247" s="243" t="s">
        <v>122</v>
      </c>
      <c r="AR247" s="243"/>
      <c r="AS247" s="243"/>
      <c r="AT247" s="243"/>
      <c r="AU247" s="243"/>
      <c r="AV247" s="243"/>
      <c r="AW247" s="141"/>
      <c r="AX247" s="243" t="s">
        <v>122</v>
      </c>
      <c r="AY247" s="243"/>
      <c r="AZ247" s="243"/>
      <c r="BA247" s="243"/>
      <c r="BB247" s="243"/>
      <c r="BC247" s="243"/>
      <c r="BD247" s="141"/>
      <c r="BE247" s="243" t="s">
        <v>122</v>
      </c>
      <c r="BF247" s="243"/>
      <c r="BG247" s="243"/>
      <c r="BH247" s="243"/>
      <c r="BI247" s="243"/>
      <c r="BJ247" s="243"/>
      <c r="BK247" s="92"/>
      <c r="BL247" s="243" t="s">
        <v>122</v>
      </c>
      <c r="BM247" s="243"/>
      <c r="BN247" s="243"/>
      <c r="BO247" s="243"/>
      <c r="BP247" s="243"/>
      <c r="BQ247" s="243"/>
      <c r="BS247" s="47"/>
      <c r="BT247" s="47"/>
      <c r="BU247" s="47"/>
      <c r="BV247" s="47"/>
      <c r="BW247" s="47"/>
      <c r="BX247" s="47"/>
    </row>
    <row r="248" spans="3:76" ht="16.5" customHeight="1" hidden="1">
      <c r="C248" s="58" t="s">
        <v>123</v>
      </c>
      <c r="D248" s="140"/>
      <c r="E248" s="140"/>
      <c r="F248" s="140"/>
      <c r="G248" s="140"/>
      <c r="H248" s="140"/>
      <c r="I248" s="140"/>
      <c r="J248" s="140"/>
      <c r="K248" s="140"/>
      <c r="L248" s="54"/>
      <c r="M248" s="58"/>
      <c r="AQ248" s="243">
        <v>2007</v>
      </c>
      <c r="AR248" s="243"/>
      <c r="AS248" s="243"/>
      <c r="AT248" s="243"/>
      <c r="AU248" s="243"/>
      <c r="AV248" s="243"/>
      <c r="AW248" s="141"/>
      <c r="AX248" s="243">
        <v>2006</v>
      </c>
      <c r="AY248" s="243"/>
      <c r="AZ248" s="243"/>
      <c r="BA248" s="243"/>
      <c r="BB248" s="243"/>
      <c r="BC248" s="243"/>
      <c r="BD248" s="141"/>
      <c r="BE248" s="243">
        <v>2007</v>
      </c>
      <c r="BF248" s="243"/>
      <c r="BG248" s="243"/>
      <c r="BH248" s="243"/>
      <c r="BI248" s="243"/>
      <c r="BJ248" s="243"/>
      <c r="BK248" s="141"/>
      <c r="BL248" s="243">
        <v>2006</v>
      </c>
      <c r="BM248" s="243"/>
      <c r="BN248" s="243"/>
      <c r="BO248" s="243"/>
      <c r="BP248" s="243"/>
      <c r="BQ248" s="243"/>
      <c r="BS248" s="47"/>
      <c r="BT248" s="47"/>
      <c r="BU248" s="47"/>
      <c r="BV248" s="47"/>
      <c r="BW248" s="47"/>
      <c r="BX248" s="47"/>
    </row>
    <row r="249" spans="3:76" ht="0.75" customHeight="1" hidden="1">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S249" s="47"/>
      <c r="BT249" s="47"/>
      <c r="BU249" s="47"/>
      <c r="BV249" s="47"/>
      <c r="BW249" s="47"/>
      <c r="BX249" s="47"/>
    </row>
    <row r="250" spans="71:76" ht="15" customHeight="1" hidden="1">
      <c r="BS250" s="47"/>
      <c r="BT250" s="47"/>
      <c r="BU250" s="47"/>
      <c r="BV250" s="47"/>
      <c r="BW250" s="47"/>
      <c r="BX250" s="47"/>
    </row>
    <row r="251" spans="3:76" ht="15" customHeight="1" hidden="1">
      <c r="C251" s="78" t="s">
        <v>41</v>
      </c>
      <c r="D251" s="105"/>
      <c r="E251" s="105"/>
      <c r="F251" s="105"/>
      <c r="G251" s="105"/>
      <c r="H251" s="105"/>
      <c r="I251" s="105"/>
      <c r="J251" s="105"/>
      <c r="K251" s="105"/>
      <c r="L251" s="54"/>
      <c r="M251" s="54"/>
      <c r="AT251" s="45"/>
      <c r="AU251" s="45"/>
      <c r="AV251" s="45"/>
      <c r="AW251" s="45"/>
      <c r="AY251" s="105"/>
      <c r="AZ251" s="105"/>
      <c r="BA251" s="105"/>
      <c r="BB251" s="105"/>
      <c r="BC251" s="105"/>
      <c r="BD251" s="105"/>
      <c r="BE251" s="105"/>
      <c r="BF251" s="105"/>
      <c r="BG251" s="105"/>
      <c r="BH251" s="106"/>
      <c r="BI251" s="105"/>
      <c r="BJ251" s="105"/>
      <c r="BK251" s="105"/>
      <c r="BL251" s="105"/>
      <c r="BM251" s="105"/>
      <c r="BN251" s="105"/>
      <c r="BO251" s="105"/>
      <c r="BP251" s="105"/>
      <c r="BQ251" s="105"/>
      <c r="BS251" s="47"/>
      <c r="BT251" s="47"/>
      <c r="BU251" s="47"/>
      <c r="BV251" s="47"/>
      <c r="BW251" s="47"/>
      <c r="BX251" s="47"/>
    </row>
    <row r="252" spans="3:76" ht="15" customHeight="1" hidden="1">
      <c r="C252" s="43" t="s">
        <v>42</v>
      </c>
      <c r="D252" s="105"/>
      <c r="E252" s="105"/>
      <c r="F252" s="105"/>
      <c r="G252" s="105"/>
      <c r="H252" s="105"/>
      <c r="I252" s="105"/>
      <c r="J252" s="105"/>
      <c r="K252" s="105"/>
      <c r="L252" s="54"/>
      <c r="M252" s="54"/>
      <c r="AQ252" s="236"/>
      <c r="AR252" s="236"/>
      <c r="AS252" s="236"/>
      <c r="AT252" s="236"/>
      <c r="AU252" s="236"/>
      <c r="AV252" s="236"/>
      <c r="AW252" s="160"/>
      <c r="AX252" s="236"/>
      <c r="AY252" s="236"/>
      <c r="AZ252" s="236"/>
      <c r="BA252" s="236"/>
      <c r="BB252" s="236"/>
      <c r="BC252" s="236"/>
      <c r="BD252" s="160"/>
      <c r="BE252" s="236"/>
      <c r="BF252" s="236"/>
      <c r="BG252" s="236"/>
      <c r="BH252" s="236"/>
      <c r="BI252" s="236"/>
      <c r="BJ252" s="236"/>
      <c r="BK252" s="134"/>
      <c r="BL252" s="236"/>
      <c r="BM252" s="236"/>
      <c r="BN252" s="236"/>
      <c r="BO252" s="236"/>
      <c r="BP252" s="236"/>
      <c r="BQ252" s="236"/>
      <c r="BS252" s="47"/>
      <c r="BT252" s="47"/>
      <c r="BU252" s="47"/>
      <c r="BV252" s="47"/>
      <c r="BW252" s="47"/>
      <c r="BX252" s="47"/>
    </row>
    <row r="253" spans="3:76" ht="15" customHeight="1" hidden="1">
      <c r="C253" s="43" t="s">
        <v>43</v>
      </c>
      <c r="D253" s="105"/>
      <c r="E253" s="105"/>
      <c r="F253" s="105"/>
      <c r="G253" s="105"/>
      <c r="H253" s="105"/>
      <c r="I253" s="105"/>
      <c r="J253" s="105"/>
      <c r="K253" s="105"/>
      <c r="L253" s="54"/>
      <c r="M253" s="54"/>
      <c r="AQ253" s="236"/>
      <c r="AR253" s="236"/>
      <c r="AS253" s="236"/>
      <c r="AT253" s="236"/>
      <c r="AU253" s="236"/>
      <c r="AV253" s="236"/>
      <c r="AW253" s="160"/>
      <c r="AX253" s="236"/>
      <c r="AY253" s="236"/>
      <c r="AZ253" s="236"/>
      <c r="BA253" s="236"/>
      <c r="BB253" s="236"/>
      <c r="BC253" s="236"/>
      <c r="BD253" s="160"/>
      <c r="BE253" s="236"/>
      <c r="BF253" s="236"/>
      <c r="BG253" s="236"/>
      <c r="BH253" s="236"/>
      <c r="BI253" s="236"/>
      <c r="BJ253" s="236"/>
      <c r="BK253" s="134"/>
      <c r="BL253" s="236"/>
      <c r="BM253" s="236"/>
      <c r="BN253" s="236"/>
      <c r="BO253" s="236"/>
      <c r="BP253" s="236"/>
      <c r="BQ253" s="236"/>
      <c r="BS253" s="47"/>
      <c r="BT253" s="47"/>
      <c r="BU253" s="47"/>
      <c r="BV253" s="47"/>
      <c r="BW253" s="47"/>
      <c r="BX253" s="47"/>
    </row>
    <row r="254" spans="3:76" ht="15" customHeight="1" hidden="1">
      <c r="C254" s="43" t="s">
        <v>44</v>
      </c>
      <c r="D254" s="105"/>
      <c r="E254" s="105"/>
      <c r="F254" s="105"/>
      <c r="G254" s="105"/>
      <c r="H254" s="105"/>
      <c r="I254" s="105"/>
      <c r="J254" s="105"/>
      <c r="K254" s="105"/>
      <c r="L254" s="54"/>
      <c r="M254" s="54"/>
      <c r="AQ254" s="236"/>
      <c r="AR254" s="236"/>
      <c r="AS254" s="236"/>
      <c r="AT254" s="236"/>
      <c r="AU254" s="236"/>
      <c r="AV254" s="236"/>
      <c r="AW254" s="160"/>
      <c r="AX254" s="236"/>
      <c r="AY254" s="236"/>
      <c r="AZ254" s="236"/>
      <c r="BA254" s="236"/>
      <c r="BB254" s="236"/>
      <c r="BC254" s="236"/>
      <c r="BD254" s="160"/>
      <c r="BE254" s="236"/>
      <c r="BF254" s="236"/>
      <c r="BG254" s="236"/>
      <c r="BH254" s="236"/>
      <c r="BI254" s="236"/>
      <c r="BJ254" s="236"/>
      <c r="BK254" s="134"/>
      <c r="BL254" s="236"/>
      <c r="BM254" s="236"/>
      <c r="BN254" s="236"/>
      <c r="BO254" s="236"/>
      <c r="BP254" s="236"/>
      <c r="BQ254" s="236"/>
      <c r="BS254" s="47"/>
      <c r="BT254" s="47"/>
      <c r="BU254" s="47"/>
      <c r="BV254" s="47"/>
      <c r="BW254" s="47"/>
      <c r="BX254" s="47"/>
    </row>
    <row r="255" spans="3:76" ht="15" customHeight="1" hidden="1">
      <c r="C255" s="43" t="s">
        <v>154</v>
      </c>
      <c r="D255" s="105"/>
      <c r="E255" s="105"/>
      <c r="F255" s="105"/>
      <c r="G255" s="105"/>
      <c r="H255" s="105"/>
      <c r="I255" s="105"/>
      <c r="J255" s="105"/>
      <c r="K255" s="105"/>
      <c r="L255" s="54"/>
      <c r="M255" s="54"/>
      <c r="AQ255" s="236"/>
      <c r="AR255" s="236"/>
      <c r="AS255" s="236"/>
      <c r="AT255" s="236"/>
      <c r="AU255" s="236"/>
      <c r="AV255" s="236"/>
      <c r="AW255" s="160"/>
      <c r="AX255" s="236"/>
      <c r="AY255" s="236"/>
      <c r="AZ255" s="236"/>
      <c r="BA255" s="236"/>
      <c r="BB255" s="236"/>
      <c r="BC255" s="236"/>
      <c r="BD255" s="160"/>
      <c r="BE255" s="236"/>
      <c r="BF255" s="236"/>
      <c r="BG255" s="236"/>
      <c r="BH255" s="236"/>
      <c r="BI255" s="236"/>
      <c r="BJ255" s="236"/>
      <c r="BK255" s="134"/>
      <c r="BL255" s="236"/>
      <c r="BM255" s="236"/>
      <c r="BN255" s="236"/>
      <c r="BO255" s="236"/>
      <c r="BP255" s="236"/>
      <c r="BQ255" s="236"/>
      <c r="BS255" s="47"/>
      <c r="BT255" s="47"/>
      <c r="BU255" s="47"/>
      <c r="BV255" s="47"/>
      <c r="BW255" s="47"/>
      <c r="BX255" s="47"/>
    </row>
    <row r="256" spans="3:76" ht="15" customHeight="1" hidden="1">
      <c r="C256" s="43" t="s">
        <v>45</v>
      </c>
      <c r="D256" s="105"/>
      <c r="E256" s="105"/>
      <c r="F256" s="105"/>
      <c r="G256" s="105"/>
      <c r="H256" s="105"/>
      <c r="I256" s="105"/>
      <c r="J256" s="105"/>
      <c r="K256" s="105"/>
      <c r="L256" s="54"/>
      <c r="M256" s="54"/>
      <c r="AQ256" s="236"/>
      <c r="AR256" s="236"/>
      <c r="AS256" s="236"/>
      <c r="AT256" s="236"/>
      <c r="AU256" s="236"/>
      <c r="AV256" s="236"/>
      <c r="AW256" s="160"/>
      <c r="AX256" s="236"/>
      <c r="AY256" s="236"/>
      <c r="AZ256" s="236"/>
      <c r="BA256" s="236"/>
      <c r="BB256" s="236"/>
      <c r="BC256" s="236"/>
      <c r="BD256" s="160"/>
      <c r="BE256" s="236"/>
      <c r="BF256" s="236"/>
      <c r="BG256" s="236"/>
      <c r="BH256" s="236"/>
      <c r="BI256" s="236"/>
      <c r="BJ256" s="236"/>
      <c r="BK256" s="134"/>
      <c r="BL256" s="236"/>
      <c r="BM256" s="236"/>
      <c r="BN256" s="236"/>
      <c r="BO256" s="236"/>
      <c r="BP256" s="236"/>
      <c r="BQ256" s="236"/>
      <c r="BS256" s="47"/>
      <c r="BT256" s="47"/>
      <c r="BU256" s="47"/>
      <c r="BV256" s="47"/>
      <c r="BW256" s="47"/>
      <c r="BX256" s="47"/>
    </row>
    <row r="257" spans="3:76" ht="15" customHeight="1" hidden="1">
      <c r="C257" s="43" t="s">
        <v>46</v>
      </c>
      <c r="D257" s="105"/>
      <c r="E257" s="105"/>
      <c r="F257" s="105"/>
      <c r="G257" s="105"/>
      <c r="H257" s="105"/>
      <c r="I257" s="105"/>
      <c r="J257" s="105"/>
      <c r="K257" s="105"/>
      <c r="L257" s="54"/>
      <c r="M257" s="54"/>
      <c r="AQ257" s="236"/>
      <c r="AR257" s="236"/>
      <c r="AS257" s="236"/>
      <c r="AT257" s="236"/>
      <c r="AU257" s="236"/>
      <c r="AV257" s="236"/>
      <c r="AW257" s="160"/>
      <c r="AX257" s="236"/>
      <c r="AY257" s="236"/>
      <c r="AZ257" s="236"/>
      <c r="BA257" s="236"/>
      <c r="BB257" s="236"/>
      <c r="BC257" s="236"/>
      <c r="BD257" s="160"/>
      <c r="BE257" s="236"/>
      <c r="BF257" s="236"/>
      <c r="BG257" s="236"/>
      <c r="BH257" s="236"/>
      <c r="BI257" s="236"/>
      <c r="BJ257" s="236"/>
      <c r="BK257" s="134"/>
      <c r="BL257" s="236"/>
      <c r="BM257" s="236"/>
      <c r="BN257" s="236"/>
      <c r="BO257" s="236"/>
      <c r="BP257" s="236"/>
      <c r="BQ257" s="236"/>
      <c r="BS257" s="47"/>
      <c r="BT257" s="47"/>
      <c r="BU257" s="47"/>
      <c r="BV257" s="47"/>
      <c r="BW257" s="47"/>
      <c r="BX257" s="47"/>
    </row>
    <row r="258" spans="3:76" ht="15" customHeight="1" hidden="1">
      <c r="C258" s="43" t="s">
        <v>47</v>
      </c>
      <c r="D258" s="105"/>
      <c r="E258" s="105"/>
      <c r="F258" s="105"/>
      <c r="G258" s="105"/>
      <c r="H258" s="105"/>
      <c r="I258" s="105"/>
      <c r="J258" s="105"/>
      <c r="K258" s="105"/>
      <c r="L258" s="54"/>
      <c r="M258" s="54"/>
      <c r="AQ258" s="236"/>
      <c r="AR258" s="236"/>
      <c r="AS258" s="236"/>
      <c r="AT258" s="236"/>
      <c r="AU258" s="236"/>
      <c r="AV258" s="236"/>
      <c r="AW258" s="160"/>
      <c r="AX258" s="236"/>
      <c r="AY258" s="236"/>
      <c r="AZ258" s="236"/>
      <c r="BA258" s="236"/>
      <c r="BB258" s="236"/>
      <c r="BC258" s="236"/>
      <c r="BD258" s="160"/>
      <c r="BE258" s="236"/>
      <c r="BF258" s="236"/>
      <c r="BG258" s="236"/>
      <c r="BH258" s="236"/>
      <c r="BI258" s="236"/>
      <c r="BJ258" s="236"/>
      <c r="BK258" s="134"/>
      <c r="BL258" s="236"/>
      <c r="BM258" s="236"/>
      <c r="BN258" s="236"/>
      <c r="BO258" s="236"/>
      <c r="BP258" s="236"/>
      <c r="BQ258" s="236"/>
      <c r="BS258" s="47"/>
      <c r="BT258" s="47"/>
      <c r="BU258" s="47"/>
      <c r="BV258" s="47"/>
      <c r="BW258" s="47"/>
      <c r="BX258" s="47"/>
    </row>
    <row r="259" spans="3:85" s="144" customFormat="1" ht="15" customHeight="1" hidden="1">
      <c r="C259" s="192" t="s">
        <v>48</v>
      </c>
      <c r="D259" s="142"/>
      <c r="E259" s="142"/>
      <c r="F259" s="142"/>
      <c r="G259" s="142"/>
      <c r="H259" s="142"/>
      <c r="I259" s="142"/>
      <c r="J259" s="142"/>
      <c r="K259" s="142"/>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239">
        <f>SUM(AQ252:AV258)</f>
        <v>0</v>
      </c>
      <c r="AR259" s="239"/>
      <c r="AS259" s="239"/>
      <c r="AT259" s="239"/>
      <c r="AU259" s="239"/>
      <c r="AV259" s="239"/>
      <c r="AW259" s="161"/>
      <c r="AX259" s="239">
        <f>SUM(AX252:BC258)</f>
        <v>0</v>
      </c>
      <c r="AY259" s="239"/>
      <c r="AZ259" s="239"/>
      <c r="BA259" s="239"/>
      <c r="BB259" s="239"/>
      <c r="BC259" s="239"/>
      <c r="BD259" s="161"/>
      <c r="BE259" s="239">
        <f>SUM(BE252:BJ258)</f>
        <v>0</v>
      </c>
      <c r="BF259" s="239"/>
      <c r="BG259" s="239"/>
      <c r="BH259" s="239"/>
      <c r="BI259" s="239"/>
      <c r="BJ259" s="239"/>
      <c r="BK259" s="194"/>
      <c r="BL259" s="239">
        <f>SUM(BL252:BQ258)</f>
        <v>0</v>
      </c>
      <c r="BM259" s="239"/>
      <c r="BN259" s="239"/>
      <c r="BO259" s="239"/>
      <c r="BP259" s="239"/>
      <c r="BQ259" s="239"/>
      <c r="BS259" s="162"/>
      <c r="BT259" s="162"/>
      <c r="BU259" s="162"/>
      <c r="BV259" s="162"/>
      <c r="BW259" s="162"/>
      <c r="BX259" s="162"/>
      <c r="CA259" s="183"/>
      <c r="CB259" s="184"/>
      <c r="CC259" s="183"/>
      <c r="CD259" s="187"/>
      <c r="CE259" s="187"/>
      <c r="CF259" s="187"/>
      <c r="CG259" s="187"/>
    </row>
    <row r="260" spans="43:76" ht="15" customHeight="1" hidden="1">
      <c r="AQ260" s="134"/>
      <c r="AR260" s="134"/>
      <c r="AS260" s="134"/>
      <c r="AT260" s="134"/>
      <c r="AU260" s="134"/>
      <c r="AV260" s="134"/>
      <c r="AW260" s="160"/>
      <c r="AX260" s="134"/>
      <c r="AY260" s="134"/>
      <c r="AZ260" s="134"/>
      <c r="BA260" s="134"/>
      <c r="BB260" s="134"/>
      <c r="BC260" s="134"/>
      <c r="BD260" s="160"/>
      <c r="BE260" s="134"/>
      <c r="BF260" s="134"/>
      <c r="BG260" s="134"/>
      <c r="BH260" s="134"/>
      <c r="BI260" s="134"/>
      <c r="BJ260" s="134"/>
      <c r="BK260" s="134"/>
      <c r="BL260" s="134"/>
      <c r="BM260" s="134"/>
      <c r="BN260" s="134"/>
      <c r="BO260" s="134"/>
      <c r="BP260" s="134"/>
      <c r="BQ260" s="134"/>
      <c r="BS260" s="47"/>
      <c r="BT260" s="47"/>
      <c r="BU260" s="47"/>
      <c r="BV260" s="47"/>
      <c r="BW260" s="47"/>
      <c r="BX260" s="47"/>
    </row>
    <row r="261" spans="3:76" ht="15" customHeight="1" hidden="1">
      <c r="C261" s="78" t="s">
        <v>49</v>
      </c>
      <c r="D261" s="105"/>
      <c r="E261" s="105"/>
      <c r="F261" s="105"/>
      <c r="G261" s="105"/>
      <c r="H261" s="105"/>
      <c r="I261" s="105"/>
      <c r="J261" s="105"/>
      <c r="K261" s="105"/>
      <c r="L261" s="54"/>
      <c r="M261" s="54"/>
      <c r="AQ261" s="134"/>
      <c r="AR261" s="134"/>
      <c r="AS261" s="134"/>
      <c r="AT261" s="134"/>
      <c r="AU261" s="134"/>
      <c r="AV261" s="134"/>
      <c r="AW261" s="160"/>
      <c r="AX261" s="134"/>
      <c r="AY261" s="134"/>
      <c r="AZ261" s="134"/>
      <c r="BA261" s="134"/>
      <c r="BB261" s="134"/>
      <c r="BC261" s="134"/>
      <c r="BD261" s="160"/>
      <c r="BE261" s="134"/>
      <c r="BF261" s="134"/>
      <c r="BG261" s="134"/>
      <c r="BH261" s="134"/>
      <c r="BI261" s="134"/>
      <c r="BJ261" s="134"/>
      <c r="BK261" s="134"/>
      <c r="BL261" s="134"/>
      <c r="BM261" s="134"/>
      <c r="BN261" s="134"/>
      <c r="BO261" s="134"/>
      <c r="BP261" s="134"/>
      <c r="BQ261" s="134"/>
      <c r="BS261" s="47"/>
      <c r="BT261" s="47"/>
      <c r="BU261" s="47"/>
      <c r="BV261" s="47"/>
      <c r="BW261" s="47"/>
      <c r="BX261" s="47"/>
    </row>
    <row r="262" spans="3:76" ht="15" customHeight="1" hidden="1">
      <c r="C262" s="43" t="s">
        <v>50</v>
      </c>
      <c r="D262" s="105"/>
      <c r="E262" s="105"/>
      <c r="F262" s="105"/>
      <c r="G262" s="105"/>
      <c r="H262" s="105"/>
      <c r="I262" s="105"/>
      <c r="J262" s="105"/>
      <c r="K262" s="105"/>
      <c r="L262" s="54"/>
      <c r="M262" s="54"/>
      <c r="AQ262" s="236"/>
      <c r="AR262" s="236"/>
      <c r="AS262" s="236"/>
      <c r="AT262" s="236"/>
      <c r="AU262" s="236"/>
      <c r="AV262" s="236"/>
      <c r="AW262" s="160"/>
      <c r="AX262" s="236"/>
      <c r="AY262" s="236"/>
      <c r="AZ262" s="236"/>
      <c r="BA262" s="236"/>
      <c r="BB262" s="236"/>
      <c r="BC262" s="236"/>
      <c r="BD262" s="160"/>
      <c r="BE262" s="236"/>
      <c r="BF262" s="236"/>
      <c r="BG262" s="236"/>
      <c r="BH262" s="236"/>
      <c r="BI262" s="236"/>
      <c r="BJ262" s="236"/>
      <c r="BK262" s="134"/>
      <c r="BL262" s="236"/>
      <c r="BM262" s="236"/>
      <c r="BN262" s="236"/>
      <c r="BO262" s="236"/>
      <c r="BP262" s="236"/>
      <c r="BQ262" s="236"/>
      <c r="BS262" s="47"/>
      <c r="BT262" s="47"/>
      <c r="BU262" s="47"/>
      <c r="BV262" s="47"/>
      <c r="BW262" s="47"/>
      <c r="BX262" s="47"/>
    </row>
    <row r="263" spans="3:76" ht="15" customHeight="1" hidden="1">
      <c r="C263" s="43" t="s">
        <v>51</v>
      </c>
      <c r="D263" s="105"/>
      <c r="E263" s="105"/>
      <c r="F263" s="105"/>
      <c r="G263" s="105"/>
      <c r="H263" s="105"/>
      <c r="I263" s="105"/>
      <c r="J263" s="105"/>
      <c r="K263" s="105"/>
      <c r="L263" s="54"/>
      <c r="M263" s="54"/>
      <c r="AQ263" s="236"/>
      <c r="AR263" s="236"/>
      <c r="AS263" s="236"/>
      <c r="AT263" s="236"/>
      <c r="AU263" s="236"/>
      <c r="AV263" s="236"/>
      <c r="AW263" s="160"/>
      <c r="AX263" s="236"/>
      <c r="AY263" s="236"/>
      <c r="AZ263" s="236"/>
      <c r="BA263" s="236"/>
      <c r="BB263" s="236"/>
      <c r="BC263" s="236"/>
      <c r="BD263" s="160"/>
      <c r="BE263" s="236"/>
      <c r="BF263" s="236"/>
      <c r="BG263" s="236"/>
      <c r="BH263" s="236"/>
      <c r="BI263" s="236"/>
      <c r="BJ263" s="236"/>
      <c r="BK263" s="134"/>
      <c r="BL263" s="236"/>
      <c r="BM263" s="236"/>
      <c r="BN263" s="236"/>
      <c r="BO263" s="236"/>
      <c r="BP263" s="236"/>
      <c r="BQ263" s="236"/>
      <c r="BS263" s="47"/>
      <c r="BT263" s="47"/>
      <c r="BU263" s="47"/>
      <c r="BV263" s="47"/>
      <c r="BW263" s="47"/>
      <c r="BX263" s="47"/>
    </row>
    <row r="264" spans="3:76" ht="15" customHeight="1" hidden="1">
      <c r="C264" s="43" t="s">
        <v>52</v>
      </c>
      <c r="D264" s="105"/>
      <c r="E264" s="105"/>
      <c r="F264" s="105"/>
      <c r="G264" s="105"/>
      <c r="H264" s="105"/>
      <c r="I264" s="105"/>
      <c r="J264" s="105"/>
      <c r="K264" s="105"/>
      <c r="L264" s="54"/>
      <c r="M264" s="54"/>
      <c r="AQ264" s="236"/>
      <c r="AR264" s="236"/>
      <c r="AS264" s="236"/>
      <c r="AT264" s="236"/>
      <c r="AU264" s="236"/>
      <c r="AV264" s="236"/>
      <c r="AW264" s="160"/>
      <c r="AX264" s="236"/>
      <c r="AY264" s="236"/>
      <c r="AZ264" s="236"/>
      <c r="BA264" s="236"/>
      <c r="BB264" s="236"/>
      <c r="BC264" s="236"/>
      <c r="BD264" s="160"/>
      <c r="BE264" s="236"/>
      <c r="BF264" s="236"/>
      <c r="BG264" s="236"/>
      <c r="BH264" s="236"/>
      <c r="BI264" s="236"/>
      <c r="BJ264" s="236"/>
      <c r="BK264" s="134"/>
      <c r="BL264" s="236"/>
      <c r="BM264" s="236"/>
      <c r="BN264" s="236"/>
      <c r="BO264" s="236"/>
      <c r="BP264" s="236"/>
      <c r="BQ264" s="236"/>
      <c r="BS264" s="47"/>
      <c r="BT264" s="47"/>
      <c r="BU264" s="47"/>
      <c r="BV264" s="47"/>
      <c r="BW264" s="47"/>
      <c r="BX264" s="47"/>
    </row>
    <row r="265" spans="3:76" ht="15" customHeight="1" hidden="1">
      <c r="C265" s="43" t="s">
        <v>53</v>
      </c>
      <c r="D265" s="105"/>
      <c r="E265" s="105"/>
      <c r="F265" s="105"/>
      <c r="G265" s="105"/>
      <c r="H265" s="105"/>
      <c r="I265" s="105"/>
      <c r="J265" s="105"/>
      <c r="K265" s="105"/>
      <c r="L265" s="54"/>
      <c r="M265" s="54"/>
      <c r="AQ265" s="236"/>
      <c r="AR265" s="236"/>
      <c r="AS265" s="236"/>
      <c r="AT265" s="236"/>
      <c r="AU265" s="236"/>
      <c r="AV265" s="236"/>
      <c r="AW265" s="160"/>
      <c r="AX265" s="236"/>
      <c r="AY265" s="236"/>
      <c r="AZ265" s="236"/>
      <c r="BA265" s="236"/>
      <c r="BB265" s="236"/>
      <c r="BC265" s="236"/>
      <c r="BD265" s="160"/>
      <c r="BE265" s="236"/>
      <c r="BF265" s="236"/>
      <c r="BG265" s="236"/>
      <c r="BH265" s="236"/>
      <c r="BI265" s="236"/>
      <c r="BJ265" s="236"/>
      <c r="BK265" s="134"/>
      <c r="BL265" s="236"/>
      <c r="BM265" s="236"/>
      <c r="BN265" s="236"/>
      <c r="BO265" s="236"/>
      <c r="BP265" s="236"/>
      <c r="BQ265" s="236"/>
      <c r="BS265" s="47"/>
      <c r="BT265" s="47"/>
      <c r="BU265" s="47"/>
      <c r="BV265" s="47"/>
      <c r="BW265" s="47"/>
      <c r="BX265" s="47"/>
    </row>
    <row r="266" spans="3:76" ht="15" customHeight="1" hidden="1">
      <c r="C266" s="43" t="s">
        <v>55</v>
      </c>
      <c r="D266" s="105"/>
      <c r="E266" s="105"/>
      <c r="F266" s="105"/>
      <c r="G266" s="105"/>
      <c r="H266" s="105"/>
      <c r="I266" s="105"/>
      <c r="J266" s="105"/>
      <c r="K266" s="105"/>
      <c r="L266" s="54"/>
      <c r="M266" s="54"/>
      <c r="AQ266" s="236"/>
      <c r="AR266" s="236"/>
      <c r="AS266" s="236"/>
      <c r="AT266" s="236"/>
      <c r="AU266" s="236"/>
      <c r="AV266" s="236"/>
      <c r="AW266" s="160"/>
      <c r="AX266" s="236"/>
      <c r="AY266" s="236"/>
      <c r="AZ266" s="236"/>
      <c r="BA266" s="236"/>
      <c r="BB266" s="236"/>
      <c r="BC266" s="236"/>
      <c r="BD266" s="160"/>
      <c r="BE266" s="236"/>
      <c r="BF266" s="236"/>
      <c r="BG266" s="236"/>
      <c r="BH266" s="236"/>
      <c r="BI266" s="236"/>
      <c r="BJ266" s="236"/>
      <c r="BK266" s="134"/>
      <c r="BL266" s="236"/>
      <c r="BM266" s="236"/>
      <c r="BN266" s="236"/>
      <c r="BO266" s="236"/>
      <c r="BP266" s="236"/>
      <c r="BQ266" s="236"/>
      <c r="BS266" s="47"/>
      <c r="BT266" s="47"/>
      <c r="BU266" s="47"/>
      <c r="BV266" s="47"/>
      <c r="BW266" s="47"/>
      <c r="BX266" s="47"/>
    </row>
    <row r="267" spans="3:76" ht="15" customHeight="1" hidden="1">
      <c r="C267" s="43" t="s">
        <v>56</v>
      </c>
      <c r="D267" s="105"/>
      <c r="E267" s="105"/>
      <c r="F267" s="105"/>
      <c r="G267" s="105"/>
      <c r="H267" s="105"/>
      <c r="I267" s="105"/>
      <c r="J267" s="105"/>
      <c r="K267" s="105"/>
      <c r="L267" s="54"/>
      <c r="M267" s="54"/>
      <c r="AQ267" s="236"/>
      <c r="AR267" s="236"/>
      <c r="AS267" s="236"/>
      <c r="AT267" s="236"/>
      <c r="AU267" s="236"/>
      <c r="AV267" s="236"/>
      <c r="AW267" s="160"/>
      <c r="AX267" s="236"/>
      <c r="AY267" s="236"/>
      <c r="AZ267" s="236"/>
      <c r="BA267" s="236"/>
      <c r="BB267" s="236"/>
      <c r="BC267" s="236"/>
      <c r="BD267" s="160"/>
      <c r="BE267" s="236"/>
      <c r="BF267" s="236"/>
      <c r="BG267" s="236"/>
      <c r="BH267" s="236"/>
      <c r="BI267" s="236"/>
      <c r="BJ267" s="236"/>
      <c r="BK267" s="134"/>
      <c r="BL267" s="236"/>
      <c r="BM267" s="236"/>
      <c r="BN267" s="236"/>
      <c r="BO267" s="236"/>
      <c r="BP267" s="236"/>
      <c r="BQ267" s="236"/>
      <c r="BS267" s="47"/>
      <c r="BT267" s="47"/>
      <c r="BU267" s="47"/>
      <c r="BV267" s="47"/>
      <c r="BW267" s="47"/>
      <c r="BX267" s="47"/>
    </row>
    <row r="268" spans="3:76" ht="15" customHeight="1" hidden="1">
      <c r="C268" s="43" t="s">
        <v>201</v>
      </c>
      <c r="D268" s="105"/>
      <c r="E268" s="105"/>
      <c r="F268" s="105"/>
      <c r="G268" s="105"/>
      <c r="H268" s="105"/>
      <c r="I268" s="105"/>
      <c r="J268" s="105"/>
      <c r="K268" s="105"/>
      <c r="L268" s="54"/>
      <c r="M268" s="54"/>
      <c r="AQ268" s="236"/>
      <c r="AR268" s="236"/>
      <c r="AS268" s="236"/>
      <c r="AT268" s="236"/>
      <c r="AU268" s="236"/>
      <c r="AV268" s="236"/>
      <c r="AW268" s="160"/>
      <c r="AX268" s="236"/>
      <c r="AY268" s="236"/>
      <c r="AZ268" s="236"/>
      <c r="BA268" s="236"/>
      <c r="BB268" s="236"/>
      <c r="BC268" s="236"/>
      <c r="BD268" s="160"/>
      <c r="BE268" s="236"/>
      <c r="BF268" s="236"/>
      <c r="BG268" s="236"/>
      <c r="BH268" s="236"/>
      <c r="BI268" s="236"/>
      <c r="BJ268" s="236"/>
      <c r="BK268" s="134"/>
      <c r="BL268" s="236"/>
      <c r="BM268" s="236"/>
      <c r="BN268" s="236"/>
      <c r="BO268" s="236"/>
      <c r="BP268" s="236"/>
      <c r="BQ268" s="236"/>
      <c r="BS268" s="47"/>
      <c r="BT268" s="47"/>
      <c r="BU268" s="47"/>
      <c r="BV268" s="47"/>
      <c r="BW268" s="47"/>
      <c r="BX268" s="47"/>
    </row>
    <row r="269" spans="3:76" ht="15" customHeight="1" hidden="1">
      <c r="C269" s="43" t="s">
        <v>57</v>
      </c>
      <c r="D269" s="105"/>
      <c r="E269" s="105"/>
      <c r="F269" s="105"/>
      <c r="G269" s="105"/>
      <c r="H269" s="105"/>
      <c r="I269" s="105"/>
      <c r="J269" s="105"/>
      <c r="K269" s="105"/>
      <c r="L269" s="54"/>
      <c r="M269" s="54"/>
      <c r="AQ269" s="236"/>
      <c r="AR269" s="236"/>
      <c r="AS269" s="236"/>
      <c r="AT269" s="236"/>
      <c r="AU269" s="236"/>
      <c r="AV269" s="236"/>
      <c r="AW269" s="160"/>
      <c r="AX269" s="236"/>
      <c r="AY269" s="236"/>
      <c r="AZ269" s="236"/>
      <c r="BA269" s="236"/>
      <c r="BB269" s="236"/>
      <c r="BC269" s="236"/>
      <c r="BD269" s="160"/>
      <c r="BE269" s="236"/>
      <c r="BF269" s="236"/>
      <c r="BG269" s="236"/>
      <c r="BH269" s="236"/>
      <c r="BI269" s="236"/>
      <c r="BJ269" s="236"/>
      <c r="BK269" s="134"/>
      <c r="BL269" s="236"/>
      <c r="BM269" s="236"/>
      <c r="BN269" s="236"/>
      <c r="BO269" s="236"/>
      <c r="BP269" s="236"/>
      <c r="BQ269" s="236"/>
      <c r="BS269" s="47"/>
      <c r="BT269" s="245"/>
      <c r="BU269" s="245"/>
      <c r="BV269" s="245"/>
      <c r="BW269" s="245"/>
      <c r="BX269" s="47"/>
    </row>
    <row r="270" spans="3:85" s="144" customFormat="1" ht="15" customHeight="1" hidden="1">
      <c r="C270" s="192" t="s">
        <v>58</v>
      </c>
      <c r="D270" s="142"/>
      <c r="E270" s="142"/>
      <c r="F270" s="142"/>
      <c r="G270" s="142"/>
      <c r="H270" s="142"/>
      <c r="I270" s="142"/>
      <c r="J270" s="142"/>
      <c r="K270" s="142"/>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239">
        <f>SUM(AQ261:AV269)</f>
        <v>0</v>
      </c>
      <c r="AR270" s="239"/>
      <c r="AS270" s="239"/>
      <c r="AT270" s="239"/>
      <c r="AU270" s="239"/>
      <c r="AV270" s="239"/>
      <c r="AW270" s="161"/>
      <c r="AX270" s="239">
        <f>SUM(AX261:BC269)</f>
        <v>0</v>
      </c>
      <c r="AY270" s="239"/>
      <c r="AZ270" s="239"/>
      <c r="BA270" s="239"/>
      <c r="BB270" s="239"/>
      <c r="BC270" s="239"/>
      <c r="BD270" s="161"/>
      <c r="BE270" s="239">
        <f>SUM(BE261:BJ269)</f>
        <v>0</v>
      </c>
      <c r="BF270" s="239"/>
      <c r="BG270" s="239"/>
      <c r="BH270" s="239"/>
      <c r="BI270" s="239"/>
      <c r="BJ270" s="239"/>
      <c r="BK270" s="194"/>
      <c r="BL270" s="239">
        <f>SUM(BL261:BQ269)</f>
        <v>0</v>
      </c>
      <c r="BM270" s="239"/>
      <c r="BN270" s="239"/>
      <c r="BO270" s="239"/>
      <c r="BP270" s="239"/>
      <c r="BQ270" s="239"/>
      <c r="BS270" s="162"/>
      <c r="BT270" s="245"/>
      <c r="BU270" s="245"/>
      <c r="BV270" s="245"/>
      <c r="BW270" s="245"/>
      <c r="BX270" s="162"/>
      <c r="CA270" s="183"/>
      <c r="CB270" s="184"/>
      <c r="CC270" s="183"/>
      <c r="CD270" s="187"/>
      <c r="CE270" s="187"/>
      <c r="CF270" s="187"/>
      <c r="CG270" s="187"/>
    </row>
    <row r="271" spans="3:76" ht="15" customHeight="1" hidden="1">
      <c r="C271" s="131" t="s">
        <v>207</v>
      </c>
      <c r="D271" s="147"/>
      <c r="E271" s="147"/>
      <c r="F271" s="147"/>
      <c r="G271" s="147"/>
      <c r="H271" s="147"/>
      <c r="I271" s="147"/>
      <c r="J271" s="147"/>
      <c r="K271" s="147"/>
      <c r="L271" s="148"/>
      <c r="M271" s="148"/>
      <c r="N271" s="148"/>
      <c r="O271" s="148"/>
      <c r="P271" s="148"/>
      <c r="Q271" s="148"/>
      <c r="R271" s="148"/>
      <c r="S271" s="148"/>
      <c r="T271" s="148"/>
      <c r="U271" s="148"/>
      <c r="V271" s="148"/>
      <c r="W271" s="148"/>
      <c r="X271" s="148"/>
      <c r="Y271" s="148"/>
      <c r="Z271" s="148"/>
      <c r="AA271" s="148"/>
      <c r="AB271" s="148"/>
      <c r="AC271" s="148"/>
      <c r="AD271" s="148"/>
      <c r="AE271" s="148"/>
      <c r="AF271" s="148"/>
      <c r="AG271" s="148"/>
      <c r="AH271" s="148"/>
      <c r="AI271" s="148"/>
      <c r="AJ271" s="148"/>
      <c r="AK271" s="148"/>
      <c r="AL271" s="148"/>
      <c r="AM271" s="148"/>
      <c r="AN271" s="148"/>
      <c r="AO271" s="148"/>
      <c r="AP271" s="148"/>
      <c r="AQ271" s="239">
        <f>AQ259-AQ270</f>
        <v>0</v>
      </c>
      <c r="AR271" s="239"/>
      <c r="AS271" s="239"/>
      <c r="AT271" s="239"/>
      <c r="AU271" s="239"/>
      <c r="AV271" s="239"/>
      <c r="AW271" s="161"/>
      <c r="AX271" s="239">
        <f>AX259-AX270</f>
        <v>0</v>
      </c>
      <c r="AY271" s="239"/>
      <c r="AZ271" s="239"/>
      <c r="BA271" s="239"/>
      <c r="BB271" s="239"/>
      <c r="BC271" s="239"/>
      <c r="BD271" s="161"/>
      <c r="BE271" s="239">
        <f>BE259-BE270</f>
        <v>0</v>
      </c>
      <c r="BF271" s="239"/>
      <c r="BG271" s="239"/>
      <c r="BH271" s="239"/>
      <c r="BI271" s="239"/>
      <c r="BJ271" s="239"/>
      <c r="BK271" s="194"/>
      <c r="BL271" s="239">
        <f>BL259-BL270</f>
        <v>0</v>
      </c>
      <c r="BM271" s="239"/>
      <c r="BN271" s="239"/>
      <c r="BO271" s="239"/>
      <c r="BP271" s="239"/>
      <c r="BQ271" s="239"/>
      <c r="BS271" s="47"/>
      <c r="BT271" s="244"/>
      <c r="BU271" s="244"/>
      <c r="BV271" s="244"/>
      <c r="BW271" s="244"/>
      <c r="BX271" s="47"/>
    </row>
    <row r="272" spans="43:76" ht="15" customHeight="1" hidden="1">
      <c r="AQ272" s="134"/>
      <c r="AR272" s="134"/>
      <c r="AS272" s="134"/>
      <c r="AT272" s="134"/>
      <c r="AU272" s="134"/>
      <c r="AV272" s="134"/>
      <c r="AW272" s="160"/>
      <c r="AX272" s="134"/>
      <c r="AY272" s="134"/>
      <c r="AZ272" s="134"/>
      <c r="BA272" s="134"/>
      <c r="BB272" s="134"/>
      <c r="BC272" s="134"/>
      <c r="BD272" s="160"/>
      <c r="BE272" s="134"/>
      <c r="BF272" s="134"/>
      <c r="BG272" s="134"/>
      <c r="BH272" s="134"/>
      <c r="BI272" s="134"/>
      <c r="BJ272" s="134"/>
      <c r="BK272" s="134"/>
      <c r="BL272" s="134"/>
      <c r="BM272" s="134"/>
      <c r="BN272" s="134"/>
      <c r="BO272" s="134"/>
      <c r="BP272" s="134"/>
      <c r="BQ272" s="134"/>
      <c r="BS272" s="47"/>
      <c r="BT272" s="47"/>
      <c r="BU272" s="47"/>
      <c r="BV272" s="47"/>
      <c r="BW272" s="47"/>
      <c r="BX272" s="47"/>
    </row>
    <row r="273" spans="3:76" ht="15" customHeight="1" hidden="1">
      <c r="C273" s="43" t="s">
        <v>70</v>
      </c>
      <c r="D273" s="105"/>
      <c r="E273" s="105"/>
      <c r="F273" s="105"/>
      <c r="G273" s="105"/>
      <c r="H273" s="105"/>
      <c r="I273" s="105"/>
      <c r="J273" s="105"/>
      <c r="K273" s="105"/>
      <c r="L273" s="54"/>
      <c r="M273" s="54"/>
      <c r="AQ273" s="242"/>
      <c r="AR273" s="242"/>
      <c r="AS273" s="242"/>
      <c r="AT273" s="242"/>
      <c r="AU273" s="242"/>
      <c r="AV273" s="242"/>
      <c r="AW273" s="160"/>
      <c r="AX273" s="242"/>
      <c r="AY273" s="242"/>
      <c r="AZ273" s="242"/>
      <c r="BA273" s="242"/>
      <c r="BB273" s="242"/>
      <c r="BC273" s="242"/>
      <c r="BD273" s="160"/>
      <c r="BE273" s="242"/>
      <c r="BF273" s="242"/>
      <c r="BG273" s="242"/>
      <c r="BH273" s="242"/>
      <c r="BI273" s="242"/>
      <c r="BJ273" s="242"/>
      <c r="BK273" s="134"/>
      <c r="BL273" s="242"/>
      <c r="BM273" s="242"/>
      <c r="BN273" s="242"/>
      <c r="BO273" s="242"/>
      <c r="BP273" s="242"/>
      <c r="BQ273" s="242"/>
      <c r="BS273" s="164"/>
      <c r="BT273" s="118"/>
      <c r="BU273" s="118"/>
      <c r="BV273" s="118"/>
      <c r="BW273" s="118"/>
      <c r="BX273" s="47"/>
    </row>
    <row r="274" spans="3:76" ht="15" customHeight="1" hidden="1">
      <c r="C274" s="131" t="s">
        <v>206</v>
      </c>
      <c r="D274" s="147"/>
      <c r="E274" s="147"/>
      <c r="F274" s="147"/>
      <c r="G274" s="147"/>
      <c r="H274" s="147"/>
      <c r="I274" s="147"/>
      <c r="J274" s="147"/>
      <c r="K274" s="147"/>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c r="AG274" s="148"/>
      <c r="AH274" s="148"/>
      <c r="AI274" s="148"/>
      <c r="AJ274" s="148"/>
      <c r="AK274" s="148"/>
      <c r="AL274" s="148"/>
      <c r="AM274" s="148"/>
      <c r="AN274" s="148"/>
      <c r="AO274" s="148"/>
      <c r="AP274" s="148"/>
      <c r="AQ274" s="239">
        <f>AQ271+AQ273</f>
        <v>0</v>
      </c>
      <c r="AR274" s="239"/>
      <c r="AS274" s="239"/>
      <c r="AT274" s="239"/>
      <c r="AU274" s="239"/>
      <c r="AV274" s="239"/>
      <c r="AW274" s="161"/>
      <c r="AX274" s="239">
        <f>AX271+AX273</f>
        <v>0</v>
      </c>
      <c r="AY274" s="239"/>
      <c r="AZ274" s="239"/>
      <c r="BA274" s="239"/>
      <c r="BB274" s="239"/>
      <c r="BC274" s="239"/>
      <c r="BD274" s="161"/>
      <c r="BE274" s="239">
        <f>BE271+BE273</f>
        <v>0</v>
      </c>
      <c r="BF274" s="239"/>
      <c r="BG274" s="239"/>
      <c r="BH274" s="239"/>
      <c r="BI274" s="239"/>
      <c r="BJ274" s="239"/>
      <c r="BK274" s="194"/>
      <c r="BL274" s="239">
        <f>BL271+BL273</f>
        <v>0</v>
      </c>
      <c r="BM274" s="239"/>
      <c r="BN274" s="239"/>
      <c r="BO274" s="239"/>
      <c r="BP274" s="239"/>
      <c r="BQ274" s="239"/>
      <c r="BS274" s="47"/>
      <c r="BT274" s="47"/>
      <c r="BU274" s="47"/>
      <c r="BV274" s="47"/>
      <c r="BW274" s="47"/>
      <c r="BX274" s="47"/>
    </row>
    <row r="275" spans="3:76" ht="15" customHeight="1" hidden="1">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134"/>
      <c r="AR275" s="134"/>
      <c r="AS275" s="134"/>
      <c r="AT275" s="134"/>
      <c r="AU275" s="134"/>
      <c r="AV275" s="134"/>
      <c r="AW275" s="160"/>
      <c r="AX275" s="134"/>
      <c r="AY275" s="134"/>
      <c r="AZ275" s="134"/>
      <c r="BA275" s="134"/>
      <c r="BB275" s="134"/>
      <c r="BC275" s="134"/>
      <c r="BD275" s="160"/>
      <c r="BE275" s="134"/>
      <c r="BF275" s="134"/>
      <c r="BG275" s="134"/>
      <c r="BH275" s="134"/>
      <c r="BI275" s="134"/>
      <c r="BJ275" s="134"/>
      <c r="BK275" s="134"/>
      <c r="BL275" s="134"/>
      <c r="BM275" s="134"/>
      <c r="BN275" s="134"/>
      <c r="BO275" s="134"/>
      <c r="BP275" s="134"/>
      <c r="BQ275" s="134"/>
      <c r="BS275" s="47"/>
      <c r="BT275" s="47"/>
      <c r="BU275" s="47"/>
      <c r="BV275" s="47"/>
      <c r="BW275" s="47"/>
      <c r="BX275" s="47"/>
    </row>
    <row r="276" spans="3:76" ht="15" customHeight="1" hidden="1">
      <c r="C276" s="47" t="s">
        <v>59</v>
      </c>
      <c r="D276" s="118"/>
      <c r="E276" s="118"/>
      <c r="F276" s="118"/>
      <c r="G276" s="118"/>
      <c r="H276" s="118"/>
      <c r="I276" s="118"/>
      <c r="J276" s="118"/>
      <c r="K276" s="118"/>
      <c r="L276" s="123"/>
      <c r="M276" s="123"/>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242"/>
      <c r="AR276" s="242"/>
      <c r="AS276" s="242"/>
      <c r="AT276" s="242"/>
      <c r="AU276" s="242"/>
      <c r="AV276" s="242"/>
      <c r="AW276" s="160"/>
      <c r="AX276" s="242"/>
      <c r="AY276" s="242"/>
      <c r="AZ276" s="242"/>
      <c r="BA276" s="242"/>
      <c r="BB276" s="242"/>
      <c r="BC276" s="242"/>
      <c r="BD276" s="160"/>
      <c r="BE276" s="242"/>
      <c r="BF276" s="242"/>
      <c r="BG276" s="242"/>
      <c r="BH276" s="242"/>
      <c r="BI276" s="242"/>
      <c r="BJ276" s="242"/>
      <c r="BK276" s="134"/>
      <c r="BL276" s="242"/>
      <c r="BM276" s="242"/>
      <c r="BN276" s="242"/>
      <c r="BO276" s="242"/>
      <c r="BP276" s="242"/>
      <c r="BQ276" s="242"/>
      <c r="BS276" s="47"/>
      <c r="BT276" s="47"/>
      <c r="BU276" s="47"/>
      <c r="BV276" s="47"/>
      <c r="BW276" s="47"/>
      <c r="BX276" s="47"/>
    </row>
    <row r="277" spans="3:76" ht="15" customHeight="1" hidden="1">
      <c r="C277" s="131" t="s">
        <v>205</v>
      </c>
      <c r="D277" s="147"/>
      <c r="E277" s="147"/>
      <c r="F277" s="147"/>
      <c r="G277" s="147"/>
      <c r="H277" s="147"/>
      <c r="I277" s="147"/>
      <c r="J277" s="147"/>
      <c r="K277" s="147"/>
      <c r="L277" s="148"/>
      <c r="M277" s="148"/>
      <c r="N277" s="148"/>
      <c r="O277" s="148"/>
      <c r="P277" s="148"/>
      <c r="Q277" s="148"/>
      <c r="R277" s="148"/>
      <c r="S277" s="148"/>
      <c r="T277" s="148"/>
      <c r="U277" s="148"/>
      <c r="V277" s="148"/>
      <c r="W277" s="148"/>
      <c r="X277" s="148"/>
      <c r="Y277" s="148"/>
      <c r="Z277" s="148"/>
      <c r="AA277" s="148"/>
      <c r="AB277" s="148"/>
      <c r="AC277" s="148"/>
      <c r="AD277" s="148"/>
      <c r="AE277" s="148"/>
      <c r="AF277" s="148"/>
      <c r="AG277" s="148"/>
      <c r="AH277" s="148"/>
      <c r="AI277" s="148"/>
      <c r="AJ277" s="148"/>
      <c r="AK277" s="148"/>
      <c r="AL277" s="148"/>
      <c r="AM277" s="148"/>
      <c r="AN277" s="148"/>
      <c r="AO277" s="148"/>
      <c r="AP277" s="148"/>
      <c r="AQ277" s="239">
        <f>AQ276+AQ274</f>
        <v>0</v>
      </c>
      <c r="AR277" s="239"/>
      <c r="AS277" s="239"/>
      <c r="AT277" s="239"/>
      <c r="AU277" s="239"/>
      <c r="AV277" s="239"/>
      <c r="AW277" s="161"/>
      <c r="AX277" s="239">
        <f>AX276+AX274</f>
        <v>0</v>
      </c>
      <c r="AY277" s="239"/>
      <c r="AZ277" s="239"/>
      <c r="BA277" s="239"/>
      <c r="BB277" s="239"/>
      <c r="BC277" s="239"/>
      <c r="BD277" s="161"/>
      <c r="BE277" s="239">
        <f>BE276+BE274</f>
        <v>0</v>
      </c>
      <c r="BF277" s="239"/>
      <c r="BG277" s="239"/>
      <c r="BH277" s="239"/>
      <c r="BI277" s="239"/>
      <c r="BJ277" s="239"/>
      <c r="BK277" s="194"/>
      <c r="BL277" s="239">
        <f>BL276+BL274</f>
        <v>0</v>
      </c>
      <c r="BM277" s="239"/>
      <c r="BN277" s="239"/>
      <c r="BO277" s="239"/>
      <c r="BP277" s="239"/>
      <c r="BQ277" s="239"/>
      <c r="BS277" s="47"/>
      <c r="BT277" s="47"/>
      <c r="BU277" s="47"/>
      <c r="BV277" s="47"/>
      <c r="BW277" s="47"/>
      <c r="BX277" s="47"/>
    </row>
    <row r="278" spans="3:76" ht="15" customHeight="1" hidden="1">
      <c r="C278" s="67" t="s">
        <v>202</v>
      </c>
      <c r="D278" s="105"/>
      <c r="E278" s="105"/>
      <c r="F278" s="105"/>
      <c r="G278" s="105"/>
      <c r="H278" s="105"/>
      <c r="I278" s="105"/>
      <c r="J278" s="105"/>
      <c r="K278" s="105"/>
      <c r="L278" s="54"/>
      <c r="M278" s="54"/>
      <c r="AQ278" s="236">
        <f>IF(AQ271&gt;0,-AQ271*0.3,0)</f>
        <v>0</v>
      </c>
      <c r="AR278" s="236"/>
      <c r="AS278" s="236"/>
      <c r="AT278" s="236"/>
      <c r="AU278" s="236"/>
      <c r="AV278" s="236"/>
      <c r="AW278" s="160"/>
      <c r="AX278" s="236">
        <f>IF(AX271&gt;0,-AX271*0.3,0)</f>
        <v>0</v>
      </c>
      <c r="AY278" s="236"/>
      <c r="AZ278" s="236"/>
      <c r="BA278" s="236"/>
      <c r="BB278" s="236"/>
      <c r="BC278" s="236"/>
      <c r="BD278" s="160"/>
      <c r="BE278" s="236">
        <f>IF(BE271&gt;0,-BE271*0.3,0)</f>
        <v>0</v>
      </c>
      <c r="BF278" s="236"/>
      <c r="BG278" s="236"/>
      <c r="BH278" s="236"/>
      <c r="BI278" s="236"/>
      <c r="BJ278" s="236"/>
      <c r="BK278" s="134"/>
      <c r="BL278" s="236">
        <f>IF(BL271&gt;0,-BL271*0.3,0)</f>
        <v>0</v>
      </c>
      <c r="BM278" s="236"/>
      <c r="BN278" s="236"/>
      <c r="BO278" s="236"/>
      <c r="BP278" s="236"/>
      <c r="BQ278" s="236"/>
      <c r="BS278" s="47"/>
      <c r="BT278" s="47"/>
      <c r="BU278" s="47"/>
      <c r="BV278" s="47"/>
      <c r="BW278" s="47"/>
      <c r="BX278" s="47"/>
    </row>
    <row r="279" spans="43:76" ht="15" customHeight="1" hidden="1">
      <c r="AQ279" s="163"/>
      <c r="AR279" s="163"/>
      <c r="AS279" s="163"/>
      <c r="AT279" s="163"/>
      <c r="AU279" s="163"/>
      <c r="AV279" s="163"/>
      <c r="AW279" s="160"/>
      <c r="AX279" s="163"/>
      <c r="AY279" s="163"/>
      <c r="AZ279" s="163"/>
      <c r="BA279" s="163"/>
      <c r="BB279" s="163"/>
      <c r="BC279" s="163"/>
      <c r="BD279" s="160"/>
      <c r="BE279" s="163"/>
      <c r="BF279" s="163"/>
      <c r="BG279" s="163"/>
      <c r="BH279" s="163"/>
      <c r="BI279" s="163"/>
      <c r="BJ279" s="163"/>
      <c r="BK279" s="134"/>
      <c r="BL279" s="163"/>
      <c r="BM279" s="163"/>
      <c r="BN279" s="163"/>
      <c r="BO279" s="163"/>
      <c r="BP279" s="163"/>
      <c r="BQ279" s="163"/>
      <c r="BS279" s="47"/>
      <c r="BT279" s="47"/>
      <c r="BU279" s="47"/>
      <c r="BV279" s="47"/>
      <c r="BW279" s="47"/>
      <c r="BX279" s="47"/>
    </row>
    <row r="280" spans="3:85" s="80" customFormat="1" ht="15" customHeight="1" hidden="1" thickBot="1">
      <c r="C280" s="78" t="s">
        <v>73</v>
      </c>
      <c r="D280" s="79"/>
      <c r="E280" s="79"/>
      <c r="F280" s="79"/>
      <c r="G280" s="79"/>
      <c r="H280" s="79"/>
      <c r="I280" s="79"/>
      <c r="J280" s="79"/>
      <c r="K280" s="79"/>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239">
        <f>AQ277+AQ278</f>
        <v>0</v>
      </c>
      <c r="AR280" s="239"/>
      <c r="AS280" s="239"/>
      <c r="AT280" s="239"/>
      <c r="AU280" s="239"/>
      <c r="AV280" s="239"/>
      <c r="AW280" s="95"/>
      <c r="AX280" s="239">
        <f>AX277+AX278</f>
        <v>0</v>
      </c>
      <c r="AY280" s="239"/>
      <c r="AZ280" s="239"/>
      <c r="BA280" s="239"/>
      <c r="BB280" s="239"/>
      <c r="BC280" s="239"/>
      <c r="BD280" s="95"/>
      <c r="BE280" s="239">
        <f>BE277+BE278</f>
        <v>0</v>
      </c>
      <c r="BF280" s="239"/>
      <c r="BG280" s="239"/>
      <c r="BH280" s="239"/>
      <c r="BI280" s="239"/>
      <c r="BJ280" s="239"/>
      <c r="BK280" s="196"/>
      <c r="BL280" s="239">
        <f>BL277+BL278</f>
        <v>0</v>
      </c>
      <c r="BM280" s="239"/>
      <c r="BN280" s="239"/>
      <c r="BO280" s="239"/>
      <c r="BP280" s="239"/>
      <c r="BQ280" s="239"/>
      <c r="BS280" s="96"/>
      <c r="BT280" s="96"/>
      <c r="BU280" s="96"/>
      <c r="BV280" s="96"/>
      <c r="BW280" s="96"/>
      <c r="BX280" s="96"/>
      <c r="CA280" s="183"/>
      <c r="CB280" s="184"/>
      <c r="CC280" s="183"/>
      <c r="CD280" s="187"/>
      <c r="CE280" s="187"/>
      <c r="CF280" s="187"/>
      <c r="CG280" s="187"/>
    </row>
    <row r="281" spans="43:76" ht="15" customHeight="1" hidden="1" thickTop="1">
      <c r="AQ281" s="165"/>
      <c r="AR281" s="165"/>
      <c r="AS281" s="165"/>
      <c r="AT281" s="165"/>
      <c r="AU281" s="165"/>
      <c r="AV281" s="165"/>
      <c r="AW281" s="160"/>
      <c r="AX281" s="165"/>
      <c r="AY281" s="165"/>
      <c r="AZ281" s="165"/>
      <c r="BA281" s="165"/>
      <c r="BB281" s="165"/>
      <c r="BC281" s="165"/>
      <c r="BD281" s="160"/>
      <c r="BE281" s="165"/>
      <c r="BF281" s="165"/>
      <c r="BG281" s="165"/>
      <c r="BH281" s="165"/>
      <c r="BI281" s="165"/>
      <c r="BJ281" s="165"/>
      <c r="BK281" s="134"/>
      <c r="BL281" s="165"/>
      <c r="BM281" s="165"/>
      <c r="BN281" s="165"/>
      <c r="BO281" s="165"/>
      <c r="BP281" s="165"/>
      <c r="BQ281" s="165"/>
      <c r="BS281" s="47"/>
      <c r="BT281" s="47"/>
      <c r="BU281" s="47"/>
      <c r="BV281" s="47"/>
      <c r="BW281" s="47"/>
      <c r="BX281" s="47"/>
    </row>
    <row r="282" spans="3:85" s="67" customFormat="1" ht="12.75" hidden="1">
      <c r="C282" s="63" t="s">
        <v>74</v>
      </c>
      <c r="D282" s="68"/>
      <c r="E282" s="68"/>
      <c r="F282" s="68"/>
      <c r="G282" s="68"/>
      <c r="H282" s="68"/>
      <c r="I282" s="68"/>
      <c r="J282" s="68"/>
      <c r="K282" s="68"/>
      <c r="L282" s="55"/>
      <c r="M282" s="55"/>
      <c r="AQ282" s="240">
        <f>AX292</f>
        <v>0</v>
      </c>
      <c r="AR282" s="240"/>
      <c r="AS282" s="240"/>
      <c r="AT282" s="240"/>
      <c r="AU282" s="240"/>
      <c r="AV282" s="240"/>
      <c r="AW282" s="93"/>
      <c r="AX282" s="240"/>
      <c r="AY282" s="240"/>
      <c r="AZ282" s="240"/>
      <c r="BA282" s="240"/>
      <c r="BB282" s="240"/>
      <c r="BC282" s="240"/>
      <c r="BD282" s="93"/>
      <c r="BE282" s="240">
        <f>BL292</f>
        <v>0</v>
      </c>
      <c r="BF282" s="240"/>
      <c r="BG282" s="240"/>
      <c r="BH282" s="240"/>
      <c r="BI282" s="240"/>
      <c r="BJ282" s="240"/>
      <c r="BK282" s="69"/>
      <c r="BL282" s="240"/>
      <c r="BM282" s="240"/>
      <c r="BN282" s="240"/>
      <c r="BO282" s="240"/>
      <c r="BP282" s="240"/>
      <c r="BQ282" s="240"/>
      <c r="BS282" s="75"/>
      <c r="BT282" s="75"/>
      <c r="BU282" s="75"/>
      <c r="BV282" s="75"/>
      <c r="BW282" s="75"/>
      <c r="BX282" s="75"/>
      <c r="CA282" s="183"/>
      <c r="CB282" s="184"/>
      <c r="CC282" s="183"/>
      <c r="CD282" s="187"/>
      <c r="CE282" s="187"/>
      <c r="CF282" s="187"/>
      <c r="CG282" s="187"/>
    </row>
    <row r="283" spans="3:85" s="67" customFormat="1" ht="12.75" hidden="1">
      <c r="C283" s="63" t="s">
        <v>208</v>
      </c>
      <c r="D283" s="68"/>
      <c r="E283" s="68"/>
      <c r="F283" s="68"/>
      <c r="G283" s="68"/>
      <c r="H283" s="68"/>
      <c r="I283" s="68"/>
      <c r="J283" s="68"/>
      <c r="K283" s="68"/>
      <c r="L283" s="55"/>
      <c r="M283" s="55"/>
      <c r="AQ283" s="69"/>
      <c r="AR283" s="69"/>
      <c r="AS283" s="69"/>
      <c r="AT283" s="69"/>
      <c r="AU283" s="69"/>
      <c r="AV283" s="69"/>
      <c r="AW283" s="93"/>
      <c r="AX283" s="69"/>
      <c r="AY283" s="69"/>
      <c r="AZ283" s="69"/>
      <c r="BA283" s="69"/>
      <c r="BB283" s="69"/>
      <c r="BC283" s="69"/>
      <c r="BD283" s="93"/>
      <c r="BE283" s="69"/>
      <c r="BF283" s="69"/>
      <c r="BG283" s="69"/>
      <c r="BH283" s="69"/>
      <c r="BI283" s="69"/>
      <c r="BJ283" s="69"/>
      <c r="BK283" s="69"/>
      <c r="BL283" s="69"/>
      <c r="BM283" s="69"/>
      <c r="BN283" s="69"/>
      <c r="BO283" s="69"/>
      <c r="BP283" s="69"/>
      <c r="BQ283" s="69"/>
      <c r="BS283" s="75"/>
      <c r="BT283" s="75"/>
      <c r="BU283" s="75"/>
      <c r="BV283" s="75"/>
      <c r="BW283" s="75"/>
      <c r="BX283" s="75"/>
      <c r="CA283" s="183"/>
      <c r="CB283" s="184"/>
      <c r="CC283" s="183"/>
      <c r="CD283" s="187"/>
      <c r="CE283" s="187"/>
      <c r="CF283" s="187"/>
      <c r="CG283" s="187"/>
    </row>
    <row r="284" spans="3:85" s="67" customFormat="1" ht="12.75" hidden="1">
      <c r="C284" s="81" t="s">
        <v>67</v>
      </c>
      <c r="D284" s="68"/>
      <c r="E284" s="68"/>
      <c r="F284" s="68"/>
      <c r="G284" s="68"/>
      <c r="H284" s="68"/>
      <c r="I284" s="68"/>
      <c r="J284" s="68"/>
      <c r="K284" s="68"/>
      <c r="L284" s="55"/>
      <c r="M284" s="55"/>
      <c r="AQ284" s="240">
        <f>AQ267</f>
        <v>0</v>
      </c>
      <c r="AR284" s="240"/>
      <c r="AS284" s="240"/>
      <c r="AT284" s="240"/>
      <c r="AU284" s="240"/>
      <c r="AV284" s="240"/>
      <c r="AW284" s="93"/>
      <c r="AX284" s="240">
        <f>AX267</f>
        <v>0</v>
      </c>
      <c r="AY284" s="240"/>
      <c r="AZ284" s="240"/>
      <c r="BA284" s="240"/>
      <c r="BB284" s="240"/>
      <c r="BC284" s="240"/>
      <c r="BD284" s="93"/>
      <c r="BE284" s="240">
        <f>BE267</f>
        <v>0</v>
      </c>
      <c r="BF284" s="240"/>
      <c r="BG284" s="240"/>
      <c r="BH284" s="240"/>
      <c r="BI284" s="240"/>
      <c r="BJ284" s="240"/>
      <c r="BK284" s="69"/>
      <c r="BL284" s="240">
        <f>BL267</f>
        <v>0</v>
      </c>
      <c r="BM284" s="240"/>
      <c r="BN284" s="240"/>
      <c r="BO284" s="240"/>
      <c r="BP284" s="240"/>
      <c r="BQ284" s="240"/>
      <c r="BS284" s="75"/>
      <c r="BT284" s="75"/>
      <c r="BU284" s="75"/>
      <c r="BV284" s="75"/>
      <c r="BW284" s="75"/>
      <c r="BX284" s="75"/>
      <c r="CA284" s="183"/>
      <c r="CB284" s="184"/>
      <c r="CC284" s="183"/>
      <c r="CD284" s="187"/>
      <c r="CE284" s="187"/>
      <c r="CF284" s="187"/>
      <c r="CG284" s="187"/>
    </row>
    <row r="285" spans="3:85" s="67" customFormat="1" ht="12.75" hidden="1">
      <c r="C285" s="81" t="s">
        <v>68</v>
      </c>
      <c r="D285" s="68"/>
      <c r="E285" s="68"/>
      <c r="F285" s="68"/>
      <c r="G285" s="68"/>
      <c r="H285" s="68"/>
      <c r="I285" s="68"/>
      <c r="J285" s="68"/>
      <c r="K285" s="68"/>
      <c r="L285" s="55"/>
      <c r="M285" s="55"/>
      <c r="AQ285" s="240">
        <f>AQ268</f>
        <v>0</v>
      </c>
      <c r="AR285" s="240"/>
      <c r="AS285" s="240"/>
      <c r="AT285" s="240"/>
      <c r="AU285" s="240"/>
      <c r="AV285" s="240"/>
      <c r="AW285" s="93"/>
      <c r="AX285" s="240">
        <f>AX268</f>
        <v>0</v>
      </c>
      <c r="AY285" s="240"/>
      <c r="AZ285" s="240"/>
      <c r="BA285" s="240"/>
      <c r="BB285" s="240"/>
      <c r="BC285" s="240"/>
      <c r="BD285" s="93"/>
      <c r="BE285" s="240">
        <f>BE268</f>
        <v>0</v>
      </c>
      <c r="BF285" s="240"/>
      <c r="BG285" s="240"/>
      <c r="BH285" s="240"/>
      <c r="BI285" s="240"/>
      <c r="BJ285" s="240"/>
      <c r="BK285" s="69"/>
      <c r="BL285" s="240">
        <f>BL268</f>
        <v>0</v>
      </c>
      <c r="BM285" s="240"/>
      <c r="BN285" s="240"/>
      <c r="BO285" s="240"/>
      <c r="BP285" s="240"/>
      <c r="BQ285" s="240"/>
      <c r="BS285" s="75"/>
      <c r="BT285" s="75"/>
      <c r="BU285" s="75"/>
      <c r="BV285" s="75"/>
      <c r="BW285" s="75"/>
      <c r="BX285" s="75"/>
      <c r="CA285" s="183"/>
      <c r="CB285" s="184"/>
      <c r="CC285" s="183"/>
      <c r="CD285" s="187"/>
      <c r="CE285" s="187"/>
      <c r="CF285" s="187"/>
      <c r="CG285" s="187"/>
    </row>
    <row r="286" spans="3:85" s="67" customFormat="1" ht="12.75" hidden="1">
      <c r="C286" s="81" t="s">
        <v>69</v>
      </c>
      <c r="D286" s="68"/>
      <c r="E286" s="68"/>
      <c r="F286" s="68"/>
      <c r="G286" s="68"/>
      <c r="H286" s="68"/>
      <c r="I286" s="68"/>
      <c r="J286" s="68"/>
      <c r="K286" s="68"/>
      <c r="L286" s="55"/>
      <c r="M286" s="55"/>
      <c r="AQ286" s="240">
        <f>-AQ278</f>
        <v>0</v>
      </c>
      <c r="AR286" s="240"/>
      <c r="AS286" s="240"/>
      <c r="AT286" s="240"/>
      <c r="AU286" s="240"/>
      <c r="AV286" s="240"/>
      <c r="AW286" s="93"/>
      <c r="AX286" s="240">
        <f>-AX278</f>
        <v>0</v>
      </c>
      <c r="AY286" s="240"/>
      <c r="AZ286" s="240"/>
      <c r="BA286" s="240"/>
      <c r="BB286" s="240"/>
      <c r="BC286" s="240"/>
      <c r="BD286" s="93"/>
      <c r="BE286" s="240">
        <f>-BE278</f>
        <v>0</v>
      </c>
      <c r="BF286" s="240"/>
      <c r="BG286" s="240"/>
      <c r="BH286" s="240"/>
      <c r="BI286" s="240"/>
      <c r="BJ286" s="240"/>
      <c r="BK286" s="69"/>
      <c r="BL286" s="240">
        <f>-BL278</f>
        <v>0</v>
      </c>
      <c r="BM286" s="240"/>
      <c r="BN286" s="240"/>
      <c r="BO286" s="240"/>
      <c r="BP286" s="240"/>
      <c r="BQ286" s="240"/>
      <c r="BS286" s="75"/>
      <c r="BT286" s="75"/>
      <c r="BU286" s="75"/>
      <c r="BV286" s="75"/>
      <c r="BW286" s="75"/>
      <c r="BX286" s="75"/>
      <c r="CA286" s="183"/>
      <c r="CB286" s="184"/>
      <c r="CC286" s="183"/>
      <c r="CD286" s="187"/>
      <c r="CE286" s="187"/>
      <c r="CF286" s="187"/>
      <c r="CG286" s="187"/>
    </row>
    <row r="287" spans="3:85" s="67" customFormat="1" ht="12.75" hidden="1">
      <c r="C287" s="63" t="s">
        <v>211</v>
      </c>
      <c r="D287" s="68"/>
      <c r="E287" s="68"/>
      <c r="F287" s="68"/>
      <c r="G287" s="68"/>
      <c r="H287" s="68"/>
      <c r="I287" s="68"/>
      <c r="J287" s="68"/>
      <c r="K287" s="68"/>
      <c r="L287" s="55"/>
      <c r="M287" s="55"/>
      <c r="AQ287" s="69"/>
      <c r="AR287" s="69"/>
      <c r="AS287" s="69"/>
      <c r="AT287" s="69"/>
      <c r="AU287" s="69"/>
      <c r="AV287" s="69"/>
      <c r="AW287" s="93"/>
      <c r="AX287" s="69"/>
      <c r="AY287" s="69"/>
      <c r="AZ287" s="69"/>
      <c r="BA287" s="69"/>
      <c r="BB287" s="69"/>
      <c r="BC287" s="69"/>
      <c r="BD287" s="93"/>
      <c r="BE287" s="69"/>
      <c r="BF287" s="69"/>
      <c r="BG287" s="69"/>
      <c r="BH287" s="69"/>
      <c r="BI287" s="69"/>
      <c r="BJ287" s="69"/>
      <c r="BK287" s="69"/>
      <c r="BL287" s="69"/>
      <c r="BM287" s="69"/>
      <c r="BN287" s="69"/>
      <c r="BO287" s="69"/>
      <c r="BP287" s="69"/>
      <c r="BQ287" s="69"/>
      <c r="BS287" s="75"/>
      <c r="BT287" s="75"/>
      <c r="BU287" s="75"/>
      <c r="BV287" s="75"/>
      <c r="BW287" s="75"/>
      <c r="BX287" s="75"/>
      <c r="CA287" s="183"/>
      <c r="CB287" s="184"/>
      <c r="CC287" s="183"/>
      <c r="CD287" s="187"/>
      <c r="CE287" s="187"/>
      <c r="CF287" s="187"/>
      <c r="CG287" s="187"/>
    </row>
    <row r="288" spans="3:85" s="67" customFormat="1" ht="12.75" hidden="1">
      <c r="C288" s="67" t="s">
        <v>183</v>
      </c>
      <c r="D288" s="68"/>
      <c r="E288" s="68"/>
      <c r="F288" s="68"/>
      <c r="G288" s="68"/>
      <c r="H288" s="68"/>
      <c r="I288" s="68"/>
      <c r="J288" s="68"/>
      <c r="K288" s="68"/>
      <c r="L288" s="55"/>
      <c r="M288" s="55"/>
      <c r="AQ288" s="240"/>
      <c r="AR288" s="240"/>
      <c r="AS288" s="240"/>
      <c r="AT288" s="240"/>
      <c r="AU288" s="240"/>
      <c r="AV288" s="240"/>
      <c r="AW288" s="93"/>
      <c r="AX288" s="240"/>
      <c r="AY288" s="240"/>
      <c r="AZ288" s="240"/>
      <c r="BA288" s="240"/>
      <c r="BB288" s="240"/>
      <c r="BC288" s="240"/>
      <c r="BD288" s="93"/>
      <c r="BE288" s="240"/>
      <c r="BF288" s="240"/>
      <c r="BG288" s="240"/>
      <c r="BH288" s="240"/>
      <c r="BI288" s="240"/>
      <c r="BJ288" s="240"/>
      <c r="BK288" s="69"/>
      <c r="BL288" s="240"/>
      <c r="BM288" s="240"/>
      <c r="BN288" s="240"/>
      <c r="BO288" s="240"/>
      <c r="BP288" s="240"/>
      <c r="BQ288" s="240"/>
      <c r="BS288" s="75"/>
      <c r="BT288" s="75"/>
      <c r="BU288" s="75"/>
      <c r="BV288" s="75"/>
      <c r="BW288" s="75"/>
      <c r="BX288" s="75"/>
      <c r="CA288" s="183"/>
      <c r="CB288" s="184"/>
      <c r="CC288" s="183"/>
      <c r="CD288" s="187"/>
      <c r="CE288" s="187"/>
      <c r="CF288" s="187"/>
      <c r="CG288" s="187"/>
    </row>
    <row r="289" spans="3:85" s="67" customFormat="1" ht="12.75" hidden="1">
      <c r="C289" s="63" t="s">
        <v>203</v>
      </c>
      <c r="D289" s="68"/>
      <c r="E289" s="68"/>
      <c r="F289" s="68"/>
      <c r="G289" s="68"/>
      <c r="H289" s="68"/>
      <c r="I289" s="68"/>
      <c r="J289" s="68"/>
      <c r="K289" s="68"/>
      <c r="L289" s="55"/>
      <c r="M289" s="55"/>
      <c r="AQ289" s="69"/>
      <c r="AR289" s="69"/>
      <c r="AS289" s="69"/>
      <c r="AT289" s="69"/>
      <c r="AU289" s="69"/>
      <c r="AV289" s="69"/>
      <c r="AW289" s="93"/>
      <c r="AX289" s="69"/>
      <c r="AY289" s="69"/>
      <c r="AZ289" s="69"/>
      <c r="BA289" s="69"/>
      <c r="BB289" s="69"/>
      <c r="BC289" s="69"/>
      <c r="BD289" s="93"/>
      <c r="BE289" s="69"/>
      <c r="BF289" s="69"/>
      <c r="BG289" s="69"/>
      <c r="BH289" s="69"/>
      <c r="BI289" s="69"/>
      <c r="BJ289" s="69"/>
      <c r="BK289" s="69"/>
      <c r="BL289" s="69"/>
      <c r="BM289" s="69"/>
      <c r="BN289" s="69"/>
      <c r="BO289" s="69"/>
      <c r="BP289" s="69"/>
      <c r="BQ289" s="69"/>
      <c r="BS289" s="75"/>
      <c r="BT289" s="75"/>
      <c r="BU289" s="75"/>
      <c r="BV289" s="75"/>
      <c r="BW289" s="75"/>
      <c r="BX289" s="75"/>
      <c r="CA289" s="183"/>
      <c r="CB289" s="184"/>
      <c r="CC289" s="183"/>
      <c r="CD289" s="187"/>
      <c r="CE289" s="187"/>
      <c r="CF289" s="187"/>
      <c r="CG289" s="187"/>
    </row>
    <row r="290" spans="3:85" s="67" customFormat="1" ht="12.75" hidden="1">
      <c r="C290" s="67" t="s">
        <v>61</v>
      </c>
      <c r="D290" s="68"/>
      <c r="E290" s="68"/>
      <c r="F290" s="68"/>
      <c r="G290" s="68"/>
      <c r="H290" s="68"/>
      <c r="I290" s="68"/>
      <c r="J290" s="68"/>
      <c r="K290" s="68"/>
      <c r="L290" s="55"/>
      <c r="M290" s="55"/>
      <c r="AQ290" s="240"/>
      <c r="AR290" s="240"/>
      <c r="AS290" s="240"/>
      <c r="AT290" s="240"/>
      <c r="AU290" s="240"/>
      <c r="AV290" s="240"/>
      <c r="AW290" s="93"/>
      <c r="AX290" s="240"/>
      <c r="AY290" s="240"/>
      <c r="AZ290" s="240"/>
      <c r="BA290" s="240"/>
      <c r="BB290" s="240"/>
      <c r="BC290" s="240"/>
      <c r="BD290" s="93"/>
      <c r="BE290" s="240"/>
      <c r="BF290" s="240"/>
      <c r="BG290" s="240"/>
      <c r="BH290" s="240"/>
      <c r="BI290" s="240"/>
      <c r="BJ290" s="240"/>
      <c r="BK290" s="69"/>
      <c r="BL290" s="240"/>
      <c r="BM290" s="240"/>
      <c r="BN290" s="240"/>
      <c r="BO290" s="240"/>
      <c r="BP290" s="240"/>
      <c r="BQ290" s="240"/>
      <c r="BS290" s="75"/>
      <c r="BT290" s="75"/>
      <c r="BU290" s="75"/>
      <c r="BV290" s="75"/>
      <c r="BW290" s="75"/>
      <c r="BX290" s="75"/>
      <c r="CA290" s="183"/>
      <c r="CB290" s="184"/>
      <c r="CC290" s="183"/>
      <c r="CD290" s="187"/>
      <c r="CE290" s="187"/>
      <c r="CF290" s="187"/>
      <c r="CG290" s="187"/>
    </row>
    <row r="291" spans="3:85" s="67" customFormat="1" ht="12.75" hidden="1">
      <c r="C291" s="67" t="s">
        <v>182</v>
      </c>
      <c r="D291" s="68"/>
      <c r="E291" s="68"/>
      <c r="F291" s="68"/>
      <c r="G291" s="68"/>
      <c r="H291" s="68"/>
      <c r="I291" s="68"/>
      <c r="J291" s="68"/>
      <c r="K291" s="68"/>
      <c r="L291" s="55"/>
      <c r="M291" s="55"/>
      <c r="AQ291" s="241"/>
      <c r="AR291" s="241"/>
      <c r="AS291" s="241"/>
      <c r="AT291" s="241"/>
      <c r="AU291" s="241"/>
      <c r="AV291" s="241"/>
      <c r="AW291" s="93"/>
      <c r="AX291" s="241"/>
      <c r="AY291" s="241"/>
      <c r="AZ291" s="241"/>
      <c r="BA291" s="241"/>
      <c r="BB291" s="241"/>
      <c r="BC291" s="241"/>
      <c r="BD291" s="93"/>
      <c r="BE291" s="241"/>
      <c r="BF291" s="241"/>
      <c r="BG291" s="241"/>
      <c r="BH291" s="241"/>
      <c r="BI291" s="241"/>
      <c r="BJ291" s="241"/>
      <c r="BK291" s="69"/>
      <c r="BL291" s="241"/>
      <c r="BM291" s="241"/>
      <c r="BN291" s="241"/>
      <c r="BO291" s="241"/>
      <c r="BP291" s="241"/>
      <c r="BQ291" s="241"/>
      <c r="BS291" s="75"/>
      <c r="BT291" s="75"/>
      <c r="BU291" s="75"/>
      <c r="BV291" s="75"/>
      <c r="BW291" s="75"/>
      <c r="BX291" s="75"/>
      <c r="CA291" s="183"/>
      <c r="CB291" s="184"/>
      <c r="CC291" s="183"/>
      <c r="CD291" s="187"/>
      <c r="CE291" s="187"/>
      <c r="CF291" s="187"/>
      <c r="CG291" s="187"/>
    </row>
    <row r="292" spans="3:85" s="131" customFormat="1" ht="12.75" hidden="1">
      <c r="C292" s="154" t="s">
        <v>75</v>
      </c>
      <c r="D292" s="155"/>
      <c r="E292" s="155"/>
      <c r="F292" s="155"/>
      <c r="G292" s="155"/>
      <c r="H292" s="155"/>
      <c r="I292" s="155"/>
      <c r="J292" s="155"/>
      <c r="K292" s="155"/>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247">
        <f>SUM(AQ280:AV291)</f>
        <v>0</v>
      </c>
      <c r="AR292" s="247"/>
      <c r="AS292" s="247"/>
      <c r="AT292" s="247"/>
      <c r="AU292" s="247"/>
      <c r="AV292" s="247"/>
      <c r="AW292" s="193"/>
      <c r="AX292" s="247">
        <f>SUM(AX280:BC291)</f>
        <v>0</v>
      </c>
      <c r="AY292" s="247"/>
      <c r="AZ292" s="247"/>
      <c r="BA292" s="247"/>
      <c r="BB292" s="247"/>
      <c r="BC292" s="247"/>
      <c r="BD292" s="193"/>
      <c r="BE292" s="247">
        <f>SUM(BE280:BJ291)</f>
        <v>0</v>
      </c>
      <c r="BF292" s="247"/>
      <c r="BG292" s="247"/>
      <c r="BH292" s="247"/>
      <c r="BI292" s="247"/>
      <c r="BJ292" s="247"/>
      <c r="BK292" s="195"/>
      <c r="BL292" s="247">
        <f>SUM(BL280:BQ291)</f>
        <v>0</v>
      </c>
      <c r="BM292" s="247"/>
      <c r="BN292" s="247"/>
      <c r="BO292" s="247"/>
      <c r="BP292" s="247"/>
      <c r="BQ292" s="247"/>
      <c r="BS292" s="73"/>
      <c r="BT292" s="73"/>
      <c r="BU292" s="73"/>
      <c r="BV292" s="73"/>
      <c r="BW292" s="73"/>
      <c r="BX292" s="73"/>
      <c r="CA292" s="183"/>
      <c r="CB292" s="184"/>
      <c r="CC292" s="183"/>
      <c r="CD292" s="187"/>
      <c r="CE292" s="187"/>
      <c r="CF292" s="187"/>
      <c r="CG292" s="187"/>
    </row>
    <row r="293" spans="43:85" s="67" customFormat="1" ht="12.75" hidden="1">
      <c r="AQ293" s="69"/>
      <c r="AR293" s="69"/>
      <c r="AS293" s="69"/>
      <c r="AT293" s="69"/>
      <c r="AU293" s="69"/>
      <c r="AV293" s="69"/>
      <c r="AW293" s="93"/>
      <c r="AX293" s="69"/>
      <c r="AY293" s="69"/>
      <c r="AZ293" s="69"/>
      <c r="BA293" s="69"/>
      <c r="BB293" s="69"/>
      <c r="BC293" s="69"/>
      <c r="BD293" s="93"/>
      <c r="BE293" s="69"/>
      <c r="BF293" s="69"/>
      <c r="BG293" s="69"/>
      <c r="BH293" s="69"/>
      <c r="BI293" s="69"/>
      <c r="BJ293" s="69"/>
      <c r="BK293" s="94"/>
      <c r="BL293" s="69"/>
      <c r="BM293" s="69"/>
      <c r="BN293" s="69"/>
      <c r="BO293" s="69"/>
      <c r="BP293" s="69"/>
      <c r="BQ293" s="69"/>
      <c r="BS293" s="75"/>
      <c r="BT293" s="75"/>
      <c r="BU293" s="75"/>
      <c r="BV293" s="75"/>
      <c r="BW293" s="75"/>
      <c r="BX293" s="75"/>
      <c r="CA293" s="183"/>
      <c r="CB293" s="184"/>
      <c r="CC293" s="183"/>
      <c r="CD293" s="187"/>
      <c r="CE293" s="187"/>
      <c r="CF293" s="187"/>
      <c r="CG293" s="187"/>
    </row>
    <row r="294" spans="3:85" s="67" customFormat="1" ht="12.75" hidden="1">
      <c r="C294" s="82" t="s">
        <v>63</v>
      </c>
      <c r="D294" s="83"/>
      <c r="E294" s="83"/>
      <c r="F294" s="83"/>
      <c r="G294" s="83"/>
      <c r="H294" s="83"/>
      <c r="I294" s="83"/>
      <c r="J294" s="83"/>
      <c r="K294" s="83"/>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238" t="str">
        <f>IF('Balance Sheets'!AI248=0,"n/a",(AQ271+AQ263)/'Balance Sheets'!AI248)</f>
        <v>n/a</v>
      </c>
      <c r="AR294" s="238"/>
      <c r="AS294" s="238"/>
      <c r="AT294" s="238"/>
      <c r="AU294" s="238"/>
      <c r="AV294" s="238"/>
      <c r="AW294" s="97"/>
      <c r="AX294" s="238" t="str">
        <f>IF('Balance Sheets'!AR248=0,"n/a",(AX271+AX263)/'Balance Sheets'!AR248)</f>
        <v>n/a</v>
      </c>
      <c r="AY294" s="238"/>
      <c r="AZ294" s="238"/>
      <c r="BA294" s="238"/>
      <c r="BB294" s="238"/>
      <c r="BC294" s="238"/>
      <c r="BD294" s="97"/>
      <c r="BE294" s="238" t="str">
        <f>IF('Balance Sheets'!BA248=0,"n/a",(BE271+BE263)/'Balance Sheets'!BA248)</f>
        <v>n/a</v>
      </c>
      <c r="BF294" s="238"/>
      <c r="BG294" s="238"/>
      <c r="BH294" s="238"/>
      <c r="BI294" s="238"/>
      <c r="BJ294" s="238"/>
      <c r="BK294" s="97"/>
      <c r="BL294" s="238" t="str">
        <f>IF('Balance Sheets'!BJ248=0,"n/a",(BL271+BL263)/'Balance Sheets'!BJ248)</f>
        <v>n/a</v>
      </c>
      <c r="BM294" s="238"/>
      <c r="BN294" s="238"/>
      <c r="BO294" s="238"/>
      <c r="BP294" s="238"/>
      <c r="BQ294" s="238"/>
      <c r="BS294" s="75"/>
      <c r="BT294" s="75"/>
      <c r="BU294" s="75"/>
      <c r="BV294" s="75"/>
      <c r="BW294" s="75"/>
      <c r="BX294" s="75"/>
      <c r="CA294" s="183"/>
      <c r="CB294" s="184"/>
      <c r="CC294" s="183"/>
      <c r="CD294" s="187"/>
      <c r="CE294" s="187"/>
      <c r="CF294" s="187"/>
      <c r="CG294" s="187"/>
    </row>
    <row r="295" spans="3:85" s="67" customFormat="1" ht="12.75" hidden="1">
      <c r="C295" s="84" t="s">
        <v>64</v>
      </c>
      <c r="D295" s="85"/>
      <c r="E295" s="85"/>
      <c r="F295" s="85"/>
      <c r="G295" s="85"/>
      <c r="H295" s="85"/>
      <c r="I295" s="85"/>
      <c r="J295" s="85"/>
      <c r="K295" s="85"/>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237">
        <f>IF(0.0625*'Balance Sheets'!AI248-('Income Statements'!AQ271+'Income Statements'!AQ263)&gt;0,0.0625*'Balance Sheets'!AI248-('Income Statements'!AQ271+'Income Statements'!AQ263),0)</f>
        <v>0</v>
      </c>
      <c r="AR295" s="237"/>
      <c r="AS295" s="237"/>
      <c r="AT295" s="237"/>
      <c r="AU295" s="237"/>
      <c r="AV295" s="237"/>
      <c r="AW295" s="98"/>
      <c r="AX295" s="237"/>
      <c r="AY295" s="237"/>
      <c r="AZ295" s="237"/>
      <c r="BA295" s="237"/>
      <c r="BB295" s="237"/>
      <c r="BC295" s="237"/>
      <c r="BD295" s="98"/>
      <c r="BE295" s="237">
        <f>IF(0.0625*'Balance Sheets'!BA248-('Income Statements'!BE271+'Income Statements'!BE263)&gt;0,0.0625*'Balance Sheets'!BA248-('Income Statements'!BE271+'Income Statements'!BE263),0)</f>
        <v>0</v>
      </c>
      <c r="BF295" s="237"/>
      <c r="BG295" s="237"/>
      <c r="BH295" s="237"/>
      <c r="BI295" s="237"/>
      <c r="BJ295" s="237"/>
      <c r="BK295" s="98"/>
      <c r="BL295" s="237"/>
      <c r="BM295" s="237"/>
      <c r="BN295" s="237"/>
      <c r="BO295" s="237"/>
      <c r="BP295" s="237"/>
      <c r="BQ295" s="237"/>
      <c r="BS295" s="75"/>
      <c r="BT295" s="75"/>
      <c r="BU295" s="75"/>
      <c r="BV295" s="75"/>
      <c r="BW295" s="75"/>
      <c r="BX295" s="75"/>
      <c r="CA295" s="183"/>
      <c r="CB295" s="184"/>
      <c r="CC295" s="183"/>
      <c r="CD295" s="187"/>
      <c r="CE295" s="187"/>
      <c r="CF295" s="187"/>
      <c r="CG295" s="187"/>
    </row>
    <row r="296" spans="4:85" s="75" customFormat="1" ht="12.75" hidden="1">
      <c r="D296" s="76"/>
      <c r="E296" s="76"/>
      <c r="F296" s="76"/>
      <c r="G296" s="76"/>
      <c r="H296" s="76"/>
      <c r="I296" s="76"/>
      <c r="J296" s="76"/>
      <c r="K296" s="76"/>
      <c r="L296" s="77"/>
      <c r="M296" s="77"/>
      <c r="AQ296" s="99"/>
      <c r="AR296" s="99"/>
      <c r="AS296" s="99"/>
      <c r="AT296" s="99"/>
      <c r="AU296" s="99"/>
      <c r="AV296" s="99"/>
      <c r="AW296" s="93"/>
      <c r="AX296" s="99"/>
      <c r="AY296" s="99"/>
      <c r="AZ296" s="99"/>
      <c r="BA296" s="99"/>
      <c r="BB296" s="99"/>
      <c r="BC296" s="99"/>
      <c r="BD296" s="93"/>
      <c r="BE296" s="99"/>
      <c r="BF296" s="99"/>
      <c r="BG296" s="99"/>
      <c r="BH296" s="99"/>
      <c r="BI296" s="99"/>
      <c r="BJ296" s="99"/>
      <c r="BK296" s="100"/>
      <c r="BL296" s="99"/>
      <c r="BM296" s="99"/>
      <c r="BN296" s="99"/>
      <c r="BO296" s="99"/>
      <c r="BP296" s="99"/>
      <c r="BQ296" s="99"/>
      <c r="CA296" s="183"/>
      <c r="CB296" s="184"/>
      <c r="CC296" s="183"/>
      <c r="CD296" s="187"/>
      <c r="CE296" s="187"/>
      <c r="CF296" s="187"/>
      <c r="CG296" s="187"/>
    </row>
    <row r="297" spans="71:76" ht="12.75">
      <c r="BS297" s="47"/>
      <c r="BT297" s="47"/>
      <c r="BU297" s="47"/>
      <c r="BV297" s="47"/>
      <c r="BW297" s="47"/>
      <c r="BX297" s="47"/>
    </row>
    <row r="298" spans="71:76" ht="12.75">
      <c r="BS298" s="47"/>
      <c r="BT298" s="47"/>
      <c r="BU298" s="47"/>
      <c r="BV298" s="47"/>
      <c r="BW298" s="47"/>
      <c r="BX298" s="47"/>
    </row>
    <row r="299" spans="71:76" ht="12.75">
      <c r="BS299" s="47"/>
      <c r="BT299" s="47"/>
      <c r="BU299" s="47"/>
      <c r="BV299" s="47"/>
      <c r="BW299" s="47"/>
      <c r="BX299" s="47"/>
    </row>
    <row r="300" spans="71:76" ht="12.75">
      <c r="BS300" s="47"/>
      <c r="BT300" s="47"/>
      <c r="BU300" s="47"/>
      <c r="BV300" s="47"/>
      <c r="BW300" s="47"/>
      <c r="BX300" s="47"/>
    </row>
    <row r="301" spans="71:76" ht="12.75">
      <c r="BS301" s="47"/>
      <c r="BT301" s="47"/>
      <c r="BU301" s="47"/>
      <c r="BV301" s="47"/>
      <c r="BW301" s="47"/>
      <c r="BX301" s="47"/>
    </row>
    <row r="302" spans="71:76" ht="12.75">
      <c r="BS302" s="47"/>
      <c r="BT302" s="47"/>
      <c r="BU302" s="47"/>
      <c r="BV302" s="47"/>
      <c r="BW302" s="47"/>
      <c r="BX302" s="47"/>
    </row>
    <row r="303" spans="71:76" ht="12.75">
      <c r="BS303" s="47"/>
      <c r="BT303" s="47"/>
      <c r="BU303" s="47"/>
      <c r="BV303" s="47"/>
      <c r="BW303" s="47"/>
      <c r="BX303" s="47"/>
    </row>
    <row r="304" spans="71:76" ht="12.75">
      <c r="BS304" s="47"/>
      <c r="BT304" s="47"/>
      <c r="BU304" s="47"/>
      <c r="BV304" s="47"/>
      <c r="BW304" s="47"/>
      <c r="BX304" s="47"/>
    </row>
    <row r="305" spans="71:76" ht="12.75">
      <c r="BS305" s="47"/>
      <c r="BT305" s="47"/>
      <c r="BU305" s="47"/>
      <c r="BV305" s="47"/>
      <c r="BW305" s="47"/>
      <c r="BX305" s="47"/>
    </row>
    <row r="306" spans="71:76" ht="12.75">
      <c r="BS306" s="47"/>
      <c r="BT306" s="47"/>
      <c r="BU306" s="47"/>
      <c r="BV306" s="47"/>
      <c r="BW306" s="47"/>
      <c r="BX306" s="47"/>
    </row>
    <row r="307" spans="71:76" ht="12.75">
      <c r="BS307" s="47"/>
      <c r="BT307" s="47"/>
      <c r="BU307" s="47"/>
      <c r="BV307" s="47"/>
      <c r="BW307" s="47"/>
      <c r="BX307" s="47"/>
    </row>
    <row r="308" spans="71:76" ht="12.75">
      <c r="BS308" s="47"/>
      <c r="BT308" s="47"/>
      <c r="BU308" s="47"/>
      <c r="BV308" s="47"/>
      <c r="BW308" s="47"/>
      <c r="BX308" s="47"/>
    </row>
    <row r="309" spans="71:76" ht="12.75">
      <c r="BS309" s="47"/>
      <c r="BT309" s="47"/>
      <c r="BU309" s="47"/>
      <c r="BV309" s="47"/>
      <c r="BW309" s="47"/>
      <c r="BX309" s="47"/>
    </row>
    <row r="310" spans="71:76" ht="12.75">
      <c r="BS310" s="47"/>
      <c r="BT310" s="47"/>
      <c r="BU310" s="47"/>
      <c r="BV310" s="47"/>
      <c r="BW310" s="47"/>
      <c r="BX310" s="47"/>
    </row>
    <row r="311" spans="71:76" ht="12.75">
      <c r="BS311" s="47"/>
      <c r="BT311" s="47"/>
      <c r="BU311" s="47"/>
      <c r="BV311" s="47"/>
      <c r="BW311" s="47"/>
      <c r="BX311" s="47"/>
    </row>
    <row r="312" spans="71:76" ht="12.75">
      <c r="BS312" s="47"/>
      <c r="BT312" s="47"/>
      <c r="BU312" s="47"/>
      <c r="BV312" s="47"/>
      <c r="BW312" s="47"/>
      <c r="BX312" s="47"/>
    </row>
    <row r="313" spans="71:76" ht="12.75">
      <c r="BS313" s="47"/>
      <c r="BT313" s="47"/>
      <c r="BU313" s="47"/>
      <c r="BV313" s="47"/>
      <c r="BW313" s="47"/>
      <c r="BX313" s="47"/>
    </row>
  </sheetData>
  <mergeCells count="696">
    <mergeCell ref="AQ288:AV288"/>
    <mergeCell ref="AX288:BC288"/>
    <mergeCell ref="BE288:BJ288"/>
    <mergeCell ref="BL288:BQ288"/>
    <mergeCell ref="AQ230:AV230"/>
    <mergeCell ref="AX230:BC230"/>
    <mergeCell ref="BE230:BJ230"/>
    <mergeCell ref="BL230:BQ230"/>
    <mergeCell ref="AQ292:AV292"/>
    <mergeCell ref="AX292:BC292"/>
    <mergeCell ref="BE292:BJ292"/>
    <mergeCell ref="BL292:BQ292"/>
    <mergeCell ref="AQ291:AV291"/>
    <mergeCell ref="AX291:BC291"/>
    <mergeCell ref="BE291:BJ291"/>
    <mergeCell ref="BL291:BQ291"/>
    <mergeCell ref="AQ290:AV290"/>
    <mergeCell ref="AX290:BC290"/>
    <mergeCell ref="BE290:BJ290"/>
    <mergeCell ref="BL290:BQ290"/>
    <mergeCell ref="AQ286:AV286"/>
    <mergeCell ref="AX286:BC286"/>
    <mergeCell ref="BE286:BJ286"/>
    <mergeCell ref="BL286:BQ286"/>
    <mergeCell ref="AQ285:AV285"/>
    <mergeCell ref="AX285:BC285"/>
    <mergeCell ref="BE285:BJ285"/>
    <mergeCell ref="BL285:BQ285"/>
    <mergeCell ref="AQ284:AV284"/>
    <mergeCell ref="AX284:BC284"/>
    <mergeCell ref="BE284:BJ284"/>
    <mergeCell ref="BL284:BQ284"/>
    <mergeCell ref="AQ282:AV282"/>
    <mergeCell ref="AX282:BC282"/>
    <mergeCell ref="BE282:BJ282"/>
    <mergeCell ref="BL282:BQ282"/>
    <mergeCell ref="AQ280:AV280"/>
    <mergeCell ref="AX280:BC280"/>
    <mergeCell ref="BE280:BJ280"/>
    <mergeCell ref="BL280:BQ280"/>
    <mergeCell ref="AQ278:AV278"/>
    <mergeCell ref="AX278:BC278"/>
    <mergeCell ref="BE278:BJ278"/>
    <mergeCell ref="BL278:BQ278"/>
    <mergeCell ref="AQ277:AV277"/>
    <mergeCell ref="AX277:BC277"/>
    <mergeCell ref="BE277:BJ277"/>
    <mergeCell ref="BL277:BQ277"/>
    <mergeCell ref="AQ276:AV276"/>
    <mergeCell ref="AX276:BC276"/>
    <mergeCell ref="BE276:BJ276"/>
    <mergeCell ref="BL276:BQ276"/>
    <mergeCell ref="AQ274:AV274"/>
    <mergeCell ref="AX274:BC274"/>
    <mergeCell ref="BE274:BJ274"/>
    <mergeCell ref="BL274:BQ274"/>
    <mergeCell ref="BT271:BU271"/>
    <mergeCell ref="BV271:BW271"/>
    <mergeCell ref="AQ273:AV273"/>
    <mergeCell ref="AX273:BC273"/>
    <mergeCell ref="BE273:BJ273"/>
    <mergeCell ref="BL273:BQ273"/>
    <mergeCell ref="AQ271:AV271"/>
    <mergeCell ref="AX271:BC271"/>
    <mergeCell ref="BE271:BJ271"/>
    <mergeCell ref="BL271:BQ271"/>
    <mergeCell ref="BT269:BW270"/>
    <mergeCell ref="AQ270:AV270"/>
    <mergeCell ref="AX270:BC270"/>
    <mergeCell ref="BE270:BJ270"/>
    <mergeCell ref="BL270:BQ270"/>
    <mergeCell ref="AQ269:AV269"/>
    <mergeCell ref="AX269:BC269"/>
    <mergeCell ref="BE269:BJ269"/>
    <mergeCell ref="BL269:BQ269"/>
    <mergeCell ref="AQ268:AV268"/>
    <mergeCell ref="AX268:BC268"/>
    <mergeCell ref="BE268:BJ268"/>
    <mergeCell ref="BL268:BQ268"/>
    <mergeCell ref="AQ267:AV267"/>
    <mergeCell ref="AX267:BC267"/>
    <mergeCell ref="BE267:BJ267"/>
    <mergeCell ref="BL267:BQ267"/>
    <mergeCell ref="AQ266:AV266"/>
    <mergeCell ref="AX266:BC266"/>
    <mergeCell ref="BE266:BJ266"/>
    <mergeCell ref="BL266:BQ266"/>
    <mergeCell ref="AQ265:AV265"/>
    <mergeCell ref="AX265:BC265"/>
    <mergeCell ref="BE265:BJ265"/>
    <mergeCell ref="BL265:BQ265"/>
    <mergeCell ref="AQ264:AV264"/>
    <mergeCell ref="AX264:BC264"/>
    <mergeCell ref="BE264:BJ264"/>
    <mergeCell ref="BL264:BQ264"/>
    <mergeCell ref="AQ263:AV263"/>
    <mergeCell ref="AX263:BC263"/>
    <mergeCell ref="BE263:BJ263"/>
    <mergeCell ref="BL263:BQ263"/>
    <mergeCell ref="AQ262:AV262"/>
    <mergeCell ref="AX262:BC262"/>
    <mergeCell ref="BE262:BJ262"/>
    <mergeCell ref="BL262:BQ262"/>
    <mergeCell ref="AQ259:AV259"/>
    <mergeCell ref="AX259:BC259"/>
    <mergeCell ref="BE259:BJ259"/>
    <mergeCell ref="BL259:BQ259"/>
    <mergeCell ref="AQ258:AV258"/>
    <mergeCell ref="AX258:BC258"/>
    <mergeCell ref="BE258:BJ258"/>
    <mergeCell ref="BL258:BQ258"/>
    <mergeCell ref="AQ257:AV257"/>
    <mergeCell ref="AX257:BC257"/>
    <mergeCell ref="BE257:BJ257"/>
    <mergeCell ref="BL257:BQ257"/>
    <mergeCell ref="AQ256:AV256"/>
    <mergeCell ref="AX256:BC256"/>
    <mergeCell ref="BE256:BJ256"/>
    <mergeCell ref="BL256:BQ256"/>
    <mergeCell ref="AQ255:AV255"/>
    <mergeCell ref="AX255:BC255"/>
    <mergeCell ref="BE255:BJ255"/>
    <mergeCell ref="BL255:BQ255"/>
    <mergeCell ref="AQ254:AV254"/>
    <mergeCell ref="AX254:BC254"/>
    <mergeCell ref="BE254:BJ254"/>
    <mergeCell ref="BL254:BQ254"/>
    <mergeCell ref="AQ253:AV253"/>
    <mergeCell ref="AX253:BC253"/>
    <mergeCell ref="BE253:BJ253"/>
    <mergeCell ref="BL253:BQ253"/>
    <mergeCell ref="AQ252:AV252"/>
    <mergeCell ref="AX252:BC252"/>
    <mergeCell ref="BE252:BJ252"/>
    <mergeCell ref="BL252:BQ252"/>
    <mergeCell ref="AR8:AY8"/>
    <mergeCell ref="AR14:AY14"/>
    <mergeCell ref="BA14:BH14"/>
    <mergeCell ref="BJ14:BQ14"/>
    <mergeCell ref="BA8:BH8"/>
    <mergeCell ref="BA9:BH9"/>
    <mergeCell ref="BJ8:BQ8"/>
    <mergeCell ref="BJ9:BQ9"/>
    <mergeCell ref="AR9:AY9"/>
    <mergeCell ref="AR13:AY13"/>
    <mergeCell ref="AQ248:AV248"/>
    <mergeCell ref="AX248:BC248"/>
    <mergeCell ref="BE248:BJ248"/>
    <mergeCell ref="BL248:BQ248"/>
    <mergeCell ref="AQ247:AV247"/>
    <mergeCell ref="AX247:BC247"/>
    <mergeCell ref="BE247:BJ247"/>
    <mergeCell ref="BL247:BQ247"/>
    <mergeCell ref="AQ246:AV246"/>
    <mergeCell ref="AX246:BC246"/>
    <mergeCell ref="BE246:BJ246"/>
    <mergeCell ref="BL246:BQ246"/>
    <mergeCell ref="AQ237:AV237"/>
    <mergeCell ref="AX237:BC237"/>
    <mergeCell ref="BE237:BJ237"/>
    <mergeCell ref="BL237:BQ237"/>
    <mergeCell ref="AQ236:AV236"/>
    <mergeCell ref="AX236:BC236"/>
    <mergeCell ref="BE236:BJ236"/>
    <mergeCell ref="BL236:BQ236"/>
    <mergeCell ref="AQ234:AV234"/>
    <mergeCell ref="AX234:BC234"/>
    <mergeCell ref="BE234:BJ234"/>
    <mergeCell ref="BL234:BQ234"/>
    <mergeCell ref="AQ233:AV233"/>
    <mergeCell ref="AX233:BC233"/>
    <mergeCell ref="BE233:BJ233"/>
    <mergeCell ref="BL233:BQ233"/>
    <mergeCell ref="AQ232:AV232"/>
    <mergeCell ref="AX232:BC232"/>
    <mergeCell ref="BE232:BJ232"/>
    <mergeCell ref="BL232:BQ232"/>
    <mergeCell ref="AQ228:AV228"/>
    <mergeCell ref="AX228:BC228"/>
    <mergeCell ref="BE228:BJ228"/>
    <mergeCell ref="BL228:BQ228"/>
    <mergeCell ref="AQ227:AV227"/>
    <mergeCell ref="AX227:BC227"/>
    <mergeCell ref="BE227:BJ227"/>
    <mergeCell ref="BL227:BQ227"/>
    <mergeCell ref="AQ226:AV226"/>
    <mergeCell ref="AX226:BC226"/>
    <mergeCell ref="BE226:BJ226"/>
    <mergeCell ref="BL226:BQ226"/>
    <mergeCell ref="AQ224:AV224"/>
    <mergeCell ref="AX224:BC224"/>
    <mergeCell ref="BE224:BJ224"/>
    <mergeCell ref="BL224:BQ224"/>
    <mergeCell ref="AQ222:AV222"/>
    <mergeCell ref="AX222:BC222"/>
    <mergeCell ref="BE222:BJ222"/>
    <mergeCell ref="BL222:BQ222"/>
    <mergeCell ref="AQ220:AV220"/>
    <mergeCell ref="AX220:BC220"/>
    <mergeCell ref="BE220:BJ220"/>
    <mergeCell ref="BL220:BQ220"/>
    <mergeCell ref="AQ219:AV219"/>
    <mergeCell ref="AX219:BC219"/>
    <mergeCell ref="BE219:BJ219"/>
    <mergeCell ref="BL219:BQ219"/>
    <mergeCell ref="AQ218:AV218"/>
    <mergeCell ref="AX218:BC218"/>
    <mergeCell ref="BE218:BJ218"/>
    <mergeCell ref="BL218:BQ218"/>
    <mergeCell ref="AQ216:AV216"/>
    <mergeCell ref="AX216:BC216"/>
    <mergeCell ref="BE216:BJ216"/>
    <mergeCell ref="BL216:BQ216"/>
    <mergeCell ref="BT213:BU213"/>
    <mergeCell ref="BV213:BW213"/>
    <mergeCell ref="AQ215:AV215"/>
    <mergeCell ref="AX215:BC215"/>
    <mergeCell ref="BE215:BJ215"/>
    <mergeCell ref="BL215:BQ215"/>
    <mergeCell ref="AQ213:AV213"/>
    <mergeCell ref="AX213:BC213"/>
    <mergeCell ref="BE213:BJ213"/>
    <mergeCell ref="BL213:BQ213"/>
    <mergeCell ref="BT211:BW212"/>
    <mergeCell ref="AQ212:AV212"/>
    <mergeCell ref="AX212:BC212"/>
    <mergeCell ref="BE212:BJ212"/>
    <mergeCell ref="BL212:BQ212"/>
    <mergeCell ref="AQ211:AV211"/>
    <mergeCell ref="AX211:BC211"/>
    <mergeCell ref="BE211:BJ211"/>
    <mergeCell ref="BL211:BQ211"/>
    <mergeCell ref="AQ210:AV210"/>
    <mergeCell ref="AX210:BC210"/>
    <mergeCell ref="BE210:BJ210"/>
    <mergeCell ref="BL210:BQ210"/>
    <mergeCell ref="AQ209:AV209"/>
    <mergeCell ref="AX209:BC209"/>
    <mergeCell ref="BE209:BJ209"/>
    <mergeCell ref="BL209:BQ209"/>
    <mergeCell ref="BA13:BH13"/>
    <mergeCell ref="BJ13:BQ13"/>
    <mergeCell ref="AR15:AY15"/>
    <mergeCell ref="BA15:BH15"/>
    <mergeCell ref="BJ15:BQ15"/>
    <mergeCell ref="AR16:AY16"/>
    <mergeCell ref="BA16:BH16"/>
    <mergeCell ref="BJ16:BQ16"/>
    <mergeCell ref="AR17:AY17"/>
    <mergeCell ref="BA17:BH17"/>
    <mergeCell ref="BJ17:BQ17"/>
    <mergeCell ref="AR18:AY18"/>
    <mergeCell ref="BA18:BH18"/>
    <mergeCell ref="BJ18:BQ18"/>
    <mergeCell ref="AR19:AY19"/>
    <mergeCell ref="BA19:BH19"/>
    <mergeCell ref="BJ19:BQ19"/>
    <mergeCell ref="AR20:AY20"/>
    <mergeCell ref="BA20:BH20"/>
    <mergeCell ref="BJ20:BQ20"/>
    <mergeCell ref="AQ208:AV208"/>
    <mergeCell ref="AX208:BC208"/>
    <mergeCell ref="BE208:BJ208"/>
    <mergeCell ref="BL208:BQ208"/>
    <mergeCell ref="AX164:BC164"/>
    <mergeCell ref="BE164:BJ164"/>
    <mergeCell ref="BL164:BQ164"/>
    <mergeCell ref="AR23:AY23"/>
    <mergeCell ref="BA23:BH23"/>
    <mergeCell ref="BJ23:BQ23"/>
    <mergeCell ref="AR24:AY24"/>
    <mergeCell ref="BA24:BH24"/>
    <mergeCell ref="BJ24:BQ24"/>
    <mergeCell ref="AR25:AY25"/>
    <mergeCell ref="BA25:BH25"/>
    <mergeCell ref="BJ25:BQ25"/>
    <mergeCell ref="AR26:AY26"/>
    <mergeCell ref="BA26:BH26"/>
    <mergeCell ref="BJ26:BQ26"/>
    <mergeCell ref="AR27:AY27"/>
    <mergeCell ref="BA27:BH27"/>
    <mergeCell ref="BJ27:BQ27"/>
    <mergeCell ref="AR28:AY28"/>
    <mergeCell ref="BA28:BH28"/>
    <mergeCell ref="BJ28:BQ28"/>
    <mergeCell ref="AR29:AY29"/>
    <mergeCell ref="BA29:BH29"/>
    <mergeCell ref="BJ29:BQ29"/>
    <mergeCell ref="AR30:AY30"/>
    <mergeCell ref="BA30:BH30"/>
    <mergeCell ref="BJ30:BQ30"/>
    <mergeCell ref="AR31:AY31"/>
    <mergeCell ref="BA31:BH31"/>
    <mergeCell ref="BJ31:BQ31"/>
    <mergeCell ref="AR32:AY32"/>
    <mergeCell ref="BA32:BH32"/>
    <mergeCell ref="BJ32:BQ32"/>
    <mergeCell ref="AR33:AY33"/>
    <mergeCell ref="BA33:BH33"/>
    <mergeCell ref="BJ33:BQ33"/>
    <mergeCell ref="AQ207:AV207"/>
    <mergeCell ref="AX207:BC207"/>
    <mergeCell ref="BE207:BJ207"/>
    <mergeCell ref="BL207:BQ207"/>
    <mergeCell ref="AQ160:AV160"/>
    <mergeCell ref="BE155:BJ155"/>
    <mergeCell ref="BE176:BJ176"/>
    <mergeCell ref="AR35:AY35"/>
    <mergeCell ref="BA35:BH35"/>
    <mergeCell ref="BJ35:BQ35"/>
    <mergeCell ref="AQ206:AV206"/>
    <mergeCell ref="AX206:BC206"/>
    <mergeCell ref="BE206:BJ206"/>
    <mergeCell ref="BL206:BQ206"/>
    <mergeCell ref="BE178:BJ178"/>
    <mergeCell ref="BE179:BJ179"/>
    <mergeCell ref="BL176:BQ176"/>
    <mergeCell ref="BA36:BH36"/>
    <mergeCell ref="BJ36:BQ36"/>
    <mergeCell ref="AR36:AY36"/>
    <mergeCell ref="AQ205:AV205"/>
    <mergeCell ref="AX205:BC205"/>
    <mergeCell ref="BE205:BJ205"/>
    <mergeCell ref="BL205:BQ205"/>
    <mergeCell ref="AQ175:AV175"/>
    <mergeCell ref="AQ176:AV176"/>
    <mergeCell ref="AR38:AY38"/>
    <mergeCell ref="BA38:BH38"/>
    <mergeCell ref="BJ38:BQ38"/>
    <mergeCell ref="AQ204:AV204"/>
    <mergeCell ref="AX204:BC204"/>
    <mergeCell ref="BE204:BJ204"/>
    <mergeCell ref="BL204:BQ204"/>
    <mergeCell ref="BL178:BQ178"/>
    <mergeCell ref="AR40:AY40"/>
    <mergeCell ref="BA40:BH40"/>
    <mergeCell ref="BJ40:BQ40"/>
    <mergeCell ref="BL179:BQ179"/>
    <mergeCell ref="AR42:AY42"/>
    <mergeCell ref="BA42:BH42"/>
    <mergeCell ref="BJ42:BQ42"/>
    <mergeCell ref="AR44:AY44"/>
    <mergeCell ref="BA44:BH44"/>
    <mergeCell ref="BJ44:BQ44"/>
    <mergeCell ref="AR46:AY46"/>
    <mergeCell ref="BA46:BH46"/>
    <mergeCell ref="BJ46:BQ46"/>
    <mergeCell ref="AQ201:AV201"/>
    <mergeCell ref="AX201:BC201"/>
    <mergeCell ref="BE201:BJ201"/>
    <mergeCell ref="BL201:BQ201"/>
    <mergeCell ref="AQ200:AV200"/>
    <mergeCell ref="AX200:BC200"/>
    <mergeCell ref="BE200:BJ200"/>
    <mergeCell ref="BL200:BQ200"/>
    <mergeCell ref="AQ199:AV199"/>
    <mergeCell ref="AX199:BC199"/>
    <mergeCell ref="BE199:BJ199"/>
    <mergeCell ref="BL199:BQ199"/>
    <mergeCell ref="AR47:AY47"/>
    <mergeCell ref="BA47:BH47"/>
    <mergeCell ref="BJ47:BQ47"/>
    <mergeCell ref="AR48:AY48"/>
    <mergeCell ref="BA48:BH48"/>
    <mergeCell ref="BJ48:BQ48"/>
    <mergeCell ref="AR50:AY50"/>
    <mergeCell ref="BA50:BH50"/>
    <mergeCell ref="BJ50:BQ50"/>
    <mergeCell ref="AQ198:AV198"/>
    <mergeCell ref="AX198:BC198"/>
    <mergeCell ref="BE198:BJ198"/>
    <mergeCell ref="BL198:BQ198"/>
    <mergeCell ref="AR51:AY51"/>
    <mergeCell ref="BA51:BH51"/>
    <mergeCell ref="BJ51:BQ51"/>
    <mergeCell ref="AR52:AY52"/>
    <mergeCell ref="BA52:BH52"/>
    <mergeCell ref="BJ52:BQ52"/>
    <mergeCell ref="AR54:AY54"/>
    <mergeCell ref="BA54:BH54"/>
    <mergeCell ref="BJ54:BQ54"/>
    <mergeCell ref="AR55:AY55"/>
    <mergeCell ref="BA55:BH55"/>
    <mergeCell ref="BJ55:BQ55"/>
    <mergeCell ref="AR58:AY58"/>
    <mergeCell ref="BA58:BH58"/>
    <mergeCell ref="BJ58:BQ58"/>
    <mergeCell ref="AQ197:AV197"/>
    <mergeCell ref="AX197:BC197"/>
    <mergeCell ref="BE197:BJ197"/>
    <mergeCell ref="BL197:BQ197"/>
    <mergeCell ref="AR59:AY59"/>
    <mergeCell ref="BA59:BH59"/>
    <mergeCell ref="BJ59:BQ59"/>
    <mergeCell ref="AQ196:AV196"/>
    <mergeCell ref="AX196:BC196"/>
    <mergeCell ref="BE196:BJ196"/>
    <mergeCell ref="BL196:BQ196"/>
    <mergeCell ref="BJ60:BQ60"/>
    <mergeCell ref="AR61:AY61"/>
    <mergeCell ref="BA61:BH61"/>
    <mergeCell ref="BJ61:BQ61"/>
    <mergeCell ref="AQ195:AV195"/>
    <mergeCell ref="AX195:BC195"/>
    <mergeCell ref="BE195:BJ195"/>
    <mergeCell ref="BL195:BQ195"/>
    <mergeCell ref="AR88:AY88"/>
    <mergeCell ref="BA88:BH88"/>
    <mergeCell ref="BJ88:BQ88"/>
    <mergeCell ref="AQ190:AV190"/>
    <mergeCell ref="AX190:BC190"/>
    <mergeCell ref="BT31:BV32"/>
    <mergeCell ref="AQ194:AV194"/>
    <mergeCell ref="AX194:BC194"/>
    <mergeCell ref="BE194:BJ194"/>
    <mergeCell ref="BL194:BQ194"/>
    <mergeCell ref="AR39:AY39"/>
    <mergeCell ref="BA39:BH39"/>
    <mergeCell ref="BJ39:BQ39"/>
    <mergeCell ref="AR60:AY60"/>
    <mergeCell ref="BA60:BH60"/>
    <mergeCell ref="BE190:BJ190"/>
    <mergeCell ref="BL190:BQ190"/>
    <mergeCell ref="AR89:AY89"/>
    <mergeCell ref="BA89:BH89"/>
    <mergeCell ref="BJ89:BQ89"/>
    <mergeCell ref="AR90:AY90"/>
    <mergeCell ref="BA90:BH90"/>
    <mergeCell ref="BJ90:BQ90"/>
    <mergeCell ref="AR91:AY91"/>
    <mergeCell ref="BA91:BH91"/>
    <mergeCell ref="BJ91:BQ91"/>
    <mergeCell ref="AR92:AY92"/>
    <mergeCell ref="BA92:BH92"/>
    <mergeCell ref="BJ92:BQ92"/>
    <mergeCell ref="BT92:BV93"/>
    <mergeCell ref="AR93:AY93"/>
    <mergeCell ref="BA93:BH93"/>
    <mergeCell ref="BJ93:BQ93"/>
    <mergeCell ref="AR94:AY94"/>
    <mergeCell ref="BA94:BH94"/>
    <mergeCell ref="BJ94:BQ94"/>
    <mergeCell ref="AR96:AY96"/>
    <mergeCell ref="BA96:BH96"/>
    <mergeCell ref="BJ96:BQ96"/>
    <mergeCell ref="AR97:AY97"/>
    <mergeCell ref="BA97:BH97"/>
    <mergeCell ref="BJ97:BQ97"/>
    <mergeCell ref="AR99:AY99"/>
    <mergeCell ref="BA99:BH99"/>
    <mergeCell ref="BJ99:BQ99"/>
    <mergeCell ref="AR100:AY100"/>
    <mergeCell ref="BA100:BH100"/>
    <mergeCell ref="BJ100:BQ100"/>
    <mergeCell ref="AR101:AY101"/>
    <mergeCell ref="BA101:BH101"/>
    <mergeCell ref="BJ101:BQ101"/>
    <mergeCell ref="AR103:AY103"/>
    <mergeCell ref="BA103:BH103"/>
    <mergeCell ref="BJ103:BQ103"/>
    <mergeCell ref="AR105:AY105"/>
    <mergeCell ref="BA105:BH105"/>
    <mergeCell ref="BJ105:BQ105"/>
    <mergeCell ref="AR107:AY107"/>
    <mergeCell ref="BA107:BH107"/>
    <mergeCell ref="BJ107:BQ107"/>
    <mergeCell ref="AR108:AY108"/>
    <mergeCell ref="BA108:BH108"/>
    <mergeCell ref="BJ108:BQ108"/>
    <mergeCell ref="AR109:AY109"/>
    <mergeCell ref="BA109:BH109"/>
    <mergeCell ref="BJ109:BQ109"/>
    <mergeCell ref="AR111:AY111"/>
    <mergeCell ref="BA111:BH111"/>
    <mergeCell ref="BJ111:BQ111"/>
    <mergeCell ref="AR112:AY112"/>
    <mergeCell ref="BA112:BH112"/>
    <mergeCell ref="BJ112:BQ112"/>
    <mergeCell ref="AR113:AY113"/>
    <mergeCell ref="BA113:BH113"/>
    <mergeCell ref="BJ113:BQ113"/>
    <mergeCell ref="AR115:AY115"/>
    <mergeCell ref="BA115:BH115"/>
    <mergeCell ref="BJ115:BQ115"/>
    <mergeCell ref="AR116:AY116"/>
    <mergeCell ref="BA116:BH116"/>
    <mergeCell ref="BJ116:BQ116"/>
    <mergeCell ref="AR119:AY119"/>
    <mergeCell ref="BA119:BH119"/>
    <mergeCell ref="BJ119:BQ119"/>
    <mergeCell ref="AR120:AY120"/>
    <mergeCell ref="BA120:BH120"/>
    <mergeCell ref="BJ120:BQ120"/>
    <mergeCell ref="AR69:AY69"/>
    <mergeCell ref="BA69:BH69"/>
    <mergeCell ref="BJ69:BQ69"/>
    <mergeCell ref="AR70:AY70"/>
    <mergeCell ref="BA70:BH70"/>
    <mergeCell ref="BJ70:BQ70"/>
    <mergeCell ref="AR74:AY74"/>
    <mergeCell ref="BA74:BH74"/>
    <mergeCell ref="BJ74:BQ74"/>
    <mergeCell ref="AR75:AY75"/>
    <mergeCell ref="BA75:BH75"/>
    <mergeCell ref="BJ75:BQ75"/>
    <mergeCell ref="AR76:AY76"/>
    <mergeCell ref="BA76:BH76"/>
    <mergeCell ref="BJ76:BQ76"/>
    <mergeCell ref="AR78:AY78"/>
    <mergeCell ref="BA78:BH78"/>
    <mergeCell ref="BJ78:BQ78"/>
    <mergeCell ref="AR77:AY77"/>
    <mergeCell ref="BA77:BH77"/>
    <mergeCell ref="BJ77:BQ77"/>
    <mergeCell ref="AR79:AY79"/>
    <mergeCell ref="BA79:BH79"/>
    <mergeCell ref="BJ79:BQ79"/>
    <mergeCell ref="AR80:AY80"/>
    <mergeCell ref="BA80:BH80"/>
    <mergeCell ref="BJ80:BQ80"/>
    <mergeCell ref="AR81:AY81"/>
    <mergeCell ref="BA81:BH81"/>
    <mergeCell ref="BJ81:BQ81"/>
    <mergeCell ref="AR82:AY82"/>
    <mergeCell ref="BA82:BH82"/>
    <mergeCell ref="BJ82:BQ82"/>
    <mergeCell ref="AQ130:AV130"/>
    <mergeCell ref="AR121:AY121"/>
    <mergeCell ref="BA121:BH121"/>
    <mergeCell ref="BJ121:BQ121"/>
    <mergeCell ref="AR122:AY122"/>
    <mergeCell ref="BA122:BH122"/>
    <mergeCell ref="BJ122:BQ122"/>
    <mergeCell ref="BL132:BQ132"/>
    <mergeCell ref="BE130:BJ130"/>
    <mergeCell ref="BE132:BJ132"/>
    <mergeCell ref="AX136:BC136"/>
    <mergeCell ref="AX130:BC130"/>
    <mergeCell ref="AX132:BC132"/>
    <mergeCell ref="BL136:BQ136"/>
    <mergeCell ref="BE131:BJ131"/>
    <mergeCell ref="BL131:BQ131"/>
    <mergeCell ref="BL130:BQ130"/>
    <mergeCell ref="AX137:BC137"/>
    <mergeCell ref="BE136:BJ136"/>
    <mergeCell ref="BE137:BJ137"/>
    <mergeCell ref="AX138:BC138"/>
    <mergeCell ref="AX139:BC139"/>
    <mergeCell ref="BE138:BJ138"/>
    <mergeCell ref="BE139:BJ139"/>
    <mergeCell ref="AX140:BC140"/>
    <mergeCell ref="AX141:BC141"/>
    <mergeCell ref="BE140:BJ140"/>
    <mergeCell ref="BE141:BJ141"/>
    <mergeCell ref="AX142:BC142"/>
    <mergeCell ref="AX143:BC143"/>
    <mergeCell ref="BE142:BJ142"/>
    <mergeCell ref="BE143:BJ143"/>
    <mergeCell ref="AX146:BC146"/>
    <mergeCell ref="BE146:BJ146"/>
    <mergeCell ref="AX147:BC147"/>
    <mergeCell ref="AX148:BC148"/>
    <mergeCell ref="BE147:BJ147"/>
    <mergeCell ref="BE148:BJ148"/>
    <mergeCell ref="AX149:BC149"/>
    <mergeCell ref="BE149:BJ149"/>
    <mergeCell ref="BL149:BQ149"/>
    <mergeCell ref="AQ189:AV189"/>
    <mergeCell ref="AX189:BC189"/>
    <mergeCell ref="BE189:BJ189"/>
    <mergeCell ref="BL189:BQ189"/>
    <mergeCell ref="BL188:BQ188"/>
    <mergeCell ref="AX150:BC150"/>
    <mergeCell ref="AX151:BC151"/>
    <mergeCell ref="BE150:BJ150"/>
    <mergeCell ref="BE151:BJ151"/>
    <mergeCell ref="AQ188:AV188"/>
    <mergeCell ref="AX188:BC188"/>
    <mergeCell ref="BE188:BJ188"/>
    <mergeCell ref="BE153:BJ153"/>
    <mergeCell ref="BE154:BJ154"/>
    <mergeCell ref="AX166:BC166"/>
    <mergeCell ref="AX168:BC168"/>
    <mergeCell ref="AX176:BC176"/>
    <mergeCell ref="BT155:BU155"/>
    <mergeCell ref="BV155:BW155"/>
    <mergeCell ref="BT153:BW154"/>
    <mergeCell ref="AX152:BC152"/>
    <mergeCell ref="BE152:BJ152"/>
    <mergeCell ref="AX153:BC153"/>
    <mergeCell ref="AX154:BC154"/>
    <mergeCell ref="AX155:BC155"/>
    <mergeCell ref="AX157:BC157"/>
    <mergeCell ref="BL166:BQ166"/>
    <mergeCell ref="BL168:BQ168"/>
    <mergeCell ref="BE162:BJ162"/>
    <mergeCell ref="BL160:BQ160"/>
    <mergeCell ref="BL161:BQ161"/>
    <mergeCell ref="BL162:BQ162"/>
    <mergeCell ref="BE166:BJ166"/>
    <mergeCell ref="BE168:BJ168"/>
    <mergeCell ref="AX162:BC162"/>
    <mergeCell ref="AX178:BC178"/>
    <mergeCell ref="AX179:BC179"/>
    <mergeCell ref="AQ132:AV132"/>
    <mergeCell ref="AQ131:AV131"/>
    <mergeCell ref="AX131:BC131"/>
    <mergeCell ref="AX158:BC158"/>
    <mergeCell ref="AQ146:AV146"/>
    <mergeCell ref="AQ147:AV147"/>
    <mergeCell ref="AQ148:AV148"/>
    <mergeCell ref="AQ149:AV149"/>
    <mergeCell ref="AQ150:AV150"/>
    <mergeCell ref="AQ151:AV151"/>
    <mergeCell ref="AX160:BC160"/>
    <mergeCell ref="AX161:BC161"/>
    <mergeCell ref="AQ152:AV152"/>
    <mergeCell ref="AQ153:AV153"/>
    <mergeCell ref="AQ154:AV154"/>
    <mergeCell ref="AQ155:AV155"/>
    <mergeCell ref="AQ157:AV157"/>
    <mergeCell ref="AQ158:AV158"/>
    <mergeCell ref="AX169:BC169"/>
    <mergeCell ref="AX170:BC170"/>
    <mergeCell ref="AX174:BC174"/>
    <mergeCell ref="AX175:BC175"/>
    <mergeCell ref="AX172:BC172"/>
    <mergeCell ref="BE157:BJ157"/>
    <mergeCell ref="BE158:BJ158"/>
    <mergeCell ref="BE160:BJ160"/>
    <mergeCell ref="BE161:BJ161"/>
    <mergeCell ref="BE169:BJ169"/>
    <mergeCell ref="BE170:BJ170"/>
    <mergeCell ref="BE174:BJ174"/>
    <mergeCell ref="BE175:BJ175"/>
    <mergeCell ref="BE172:BJ172"/>
    <mergeCell ref="BL137:BQ137"/>
    <mergeCell ref="BL138:BQ138"/>
    <mergeCell ref="BL139:BQ139"/>
    <mergeCell ref="BL148:BQ148"/>
    <mergeCell ref="BL140:BQ140"/>
    <mergeCell ref="BL141:BQ141"/>
    <mergeCell ref="BL142:BQ142"/>
    <mergeCell ref="BL143:BQ143"/>
    <mergeCell ref="BL146:BQ146"/>
    <mergeCell ref="BL147:BQ147"/>
    <mergeCell ref="BL158:BQ158"/>
    <mergeCell ref="BL150:BQ150"/>
    <mergeCell ref="BL151:BQ151"/>
    <mergeCell ref="BL152:BQ152"/>
    <mergeCell ref="BL153:BQ153"/>
    <mergeCell ref="BL157:BQ157"/>
    <mergeCell ref="BL154:BQ154"/>
    <mergeCell ref="BL155:BQ155"/>
    <mergeCell ref="BL169:BQ169"/>
    <mergeCell ref="BL170:BQ170"/>
    <mergeCell ref="BL174:BQ174"/>
    <mergeCell ref="BL175:BQ175"/>
    <mergeCell ref="BL172:BQ172"/>
    <mergeCell ref="AQ136:AV136"/>
    <mergeCell ref="AQ137:AV137"/>
    <mergeCell ref="AQ138:AV138"/>
    <mergeCell ref="AQ139:AV139"/>
    <mergeCell ref="AQ140:AV140"/>
    <mergeCell ref="AQ141:AV141"/>
    <mergeCell ref="AQ142:AV142"/>
    <mergeCell ref="AQ143:AV143"/>
    <mergeCell ref="AQ161:AV161"/>
    <mergeCell ref="AQ162:AV162"/>
    <mergeCell ref="AQ174:AV174"/>
    <mergeCell ref="AQ178:AV178"/>
    <mergeCell ref="AQ172:AV172"/>
    <mergeCell ref="AQ179:AV179"/>
    <mergeCell ref="AQ164:AV164"/>
    <mergeCell ref="AQ166:AV166"/>
    <mergeCell ref="AQ168:AV168"/>
    <mergeCell ref="AQ169:AV169"/>
    <mergeCell ref="AQ170:AV170"/>
    <mergeCell ref="AQ294:AV294"/>
    <mergeCell ref="AX294:BC294"/>
    <mergeCell ref="BE294:BJ294"/>
    <mergeCell ref="BL294:BQ294"/>
    <mergeCell ref="AQ295:AV295"/>
    <mergeCell ref="AX295:BC295"/>
    <mergeCell ref="BE295:BJ295"/>
    <mergeCell ref="BL295:BQ295"/>
    <mergeCell ref="CE1:CG1"/>
    <mergeCell ref="AR87:AY87"/>
    <mergeCell ref="BA87:BH87"/>
    <mergeCell ref="BJ87:BQ87"/>
    <mergeCell ref="AR85:AY85"/>
    <mergeCell ref="BA85:BH85"/>
    <mergeCell ref="BJ85:BQ85"/>
    <mergeCell ref="AR86:AY86"/>
    <mergeCell ref="BA86:BH86"/>
    <mergeCell ref="BJ86:BQ86"/>
  </mergeCells>
  <conditionalFormatting sqref="C240 AQ246 AX246 BE246 BL246 C182 AQ188 AX188 BE188 BL188 C2 C63 C124 AQ130 AX130 BE130 BL130">
    <cfRule type="expression" priority="1" dxfId="0" stopIfTrue="1">
      <formula>$CB$4=1</formula>
    </cfRule>
    <cfRule type="expression" priority="2" dxfId="4" stopIfTrue="1">
      <formula>$CB$4=2</formula>
    </cfRule>
    <cfRule type="expression" priority="3" dxfId="2" stopIfTrue="1">
      <formula>$CB$4=3</formula>
    </cfRule>
  </conditionalFormatting>
  <conditionalFormatting sqref="C242:C243 C184:C185 C4:C5 C65:C66 C126:C127">
    <cfRule type="expression" priority="4" dxfId="5" stopIfTrue="1">
      <formula>$CB$8=1</formula>
    </cfRule>
    <cfRule type="expression" priority="5" dxfId="4" stopIfTrue="1">
      <formula>$CB$8=2</formula>
    </cfRule>
    <cfRule type="expression" priority="6" dxfId="2" stopIfTrue="1">
      <formula>$CB$8=3</formula>
    </cfRule>
  </conditionalFormatting>
  <conditionalFormatting sqref="C251 C261 C193 C203 C12 C22 C73 C84 C135 C145">
    <cfRule type="expression" priority="7" dxfId="0" stopIfTrue="1">
      <formula>$CB$8=1</formula>
    </cfRule>
    <cfRule type="expression" priority="8" dxfId="4" stopIfTrue="1">
      <formula>$CB$8=2</formula>
    </cfRule>
    <cfRule type="expression" priority="9" dxfId="2" stopIfTrue="1">
      <formula>$CB$8=3</formula>
    </cfRule>
  </conditionalFormatting>
  <conditionalFormatting sqref="C277 C259 C292 C270:C271 C274 C280 AQ280:AV280 AX280:BC280 BE280:BJ280 BL280:BQ280 BL292:BQ292 AQ259:AV259 AX259:BC259 BE259:BJ259 BL259:BQ259 AQ270:AV271 AX270:BC271 BE270:BJ271 BL270:BQ271 AQ277:AV277 AX277:BC277 BE277:BJ277 BL277:BQ277 AQ274:AV274 AX274:BC274 BE274:BJ274 BL274:BQ274 AQ292:AV292 AX292:BC292 BE292:BJ292 C234 C201 C212:C213 C216 C219 C222 AQ219:AV219 AQ222:AV222 AX222:BC222 BE222:BJ222 AQ234:AV234 AX234:BC234 BE234:BJ234 BL234:BQ234 AQ201:AV201 AX201:BC201 BE201:BJ201 BL201:BQ201 AX212:BC213 BE212:BJ213 BL212:BQ213 AQ212:AV213 AX216:BC216 BE216:BJ216 BL216:BQ216 AQ216:AV216 AX219:BC219 BE219:BJ219 BL219:BQ219 BL222:BQ222 C32:C33 C20 C36 C39 C42 C52 C82 C143 C103 C113 C164 C176 C93:C94 C97 C100 C154:C155 C158 C161 AR20:AY20 BA20:BH20 BJ20:BQ20 AR52:AY52 BA52:BH52 BJ52:BQ52 AR113:AY113 BA113:BH113 BJ113:BQ113 AQ176:AV176 AX176:BC176 BE176:BJ176 BL176:BQ176 AR82:AY82 BA82:BH82 BJ82:BQ82 BJ32:BQ33 BA32:BH33 AR32:AY33 BJ36:BQ36 BA36:BH36 AR36:AY36 BJ39:BQ39 BA39:BH39 AR39:AY39 BJ42:BQ42 BA42:BH42 AR42:AY42 BJ103:BQ103 BA103:BH103 AR103:AY103 AR93:AY94 BA93:BH94 BJ93:BQ94 AR97:AY97 BA97:BH97 BJ97:BQ97 AR100:AY100 BA100:BH100 BJ100:BQ100 BL143:BQ143 AQ154:AV155 AX154:BC155 BE154:BJ155 BL154:BQ155 AQ158:AV158 AX158:BC158 BE158:BJ158 BL158:BQ158 AQ161:AV161 AX161:BC161 BE161:BJ161 BL161:BQ161 AQ143:AV143 AX143:BC143 BE143:BJ143 AQ164:AV164 AX164:BC164 BE164:BJ164 BL164:BQ164">
    <cfRule type="expression" priority="10" dxfId="0" stopIfTrue="1">
      <formula>$CB$14=1</formula>
    </cfRule>
    <cfRule type="expression" priority="11" dxfId="4" stopIfTrue="1">
      <formula>$CB$14=2</formula>
    </cfRule>
    <cfRule type="expression" priority="12" dxfId="2" stopIfTrue="1">
      <formula>$CB$14=3</formula>
    </cfRule>
  </conditionalFormatting>
  <dataValidations count="1">
    <dataValidation type="decimal" allowBlank="1" showInputMessage="1" showErrorMessage="1" promptTitle="Negative Number Required" prompt="This cell requires a negative number" errorTitle="Negative Number Required !!!" error="Please re-enter figure" sqref="AQ290:BQ291 AQ232:BQ233 AR111:BQ112 AR50:BQ51 AQ174:BQ175">
      <formula1>-9999999999999990000</formula1>
      <formula2>0</formula2>
    </dataValidation>
  </dataValidations>
  <printOptions/>
  <pageMargins left="0.6299212598425197" right="0.4724409448818898" top="0.5118110236220472" bottom="0.4330708661417323" header="0.2362204724409449" footer="0.35433070866141736"/>
  <pageSetup firstPageNumber="3" useFirstPageNumber="1" horizontalDpi="600" verticalDpi="600" orientation="portrait" paperSize="9" r:id="rId4"/>
  <headerFooter alignWithMargins="0">
    <oddHeader>&amp;RSPFR 2007</oddHeader>
    <oddFooter>&amp;LThis Statement is to be read in conjunction with the attached Notes&amp;Rpage &amp;P</oddFooter>
  </headerFooter>
  <rowBreaks count="1" manualBreakCount="1">
    <brk id="61"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B1:CG276"/>
  <sheetViews>
    <sheetView defaultGridColor="0" view="pageBreakPreview" zoomScale="110" zoomScaleSheetLayoutView="110" colorId="61" workbookViewId="0" topLeftCell="A1">
      <selection activeCell="AW80" sqref="AW80:BF80"/>
    </sheetView>
  </sheetViews>
  <sheetFormatPr defaultColWidth="9.33203125" defaultRowHeight="11.25"/>
  <cols>
    <col min="1" max="1" width="3.33203125" style="43" customWidth="1"/>
    <col min="2" max="2" width="1.3359375" style="43" customWidth="1"/>
    <col min="3" max="69" width="1.66796875" style="43" customWidth="1"/>
    <col min="70" max="70" width="1.3359375" style="43" customWidth="1"/>
    <col min="71" max="71" width="9.33203125" style="43" customWidth="1"/>
    <col min="72" max="74" width="11.83203125" style="43" customWidth="1"/>
    <col min="75" max="78" width="9.33203125" style="43" customWidth="1"/>
    <col min="79" max="79" width="33.33203125" style="183" customWidth="1"/>
    <col min="80" max="80" width="4" style="184" customWidth="1"/>
    <col min="81" max="81" width="3.5" style="183" customWidth="1"/>
    <col min="82" max="85" width="16" style="187" customWidth="1"/>
    <col min="86" max="16384" width="9.33203125" style="43" customWidth="1"/>
  </cols>
  <sheetData>
    <row r="1" spans="2:85" ht="12.75">
      <c r="B1" s="41"/>
      <c r="C1" s="104"/>
      <c r="CD1" s="189" t="s">
        <v>328</v>
      </c>
      <c r="CE1" s="231" t="s">
        <v>329</v>
      </c>
      <c r="CF1" s="231"/>
      <c r="CG1" s="231"/>
    </row>
    <row r="2" spans="3:85" ht="18">
      <c r="C2" s="44" t="str">
        <f>'SPFR - Front Cover'!$C$40</f>
        <v>Warrumbungle Shire Council</v>
      </c>
      <c r="E2" s="45"/>
      <c r="F2" s="45"/>
      <c r="CA2" s="80" t="s">
        <v>318</v>
      </c>
      <c r="CB2" s="183"/>
      <c r="CD2" s="184" t="s">
        <v>330</v>
      </c>
      <c r="CE2" s="184">
        <v>1</v>
      </c>
      <c r="CF2" s="184">
        <v>2</v>
      </c>
      <c r="CG2" s="184">
        <v>3</v>
      </c>
    </row>
    <row r="3" ht="21" customHeight="1" thickBot="1"/>
    <row r="4" spans="3:85" ht="18.75" thickBot="1">
      <c r="C4" s="46" t="s">
        <v>87</v>
      </c>
      <c r="CA4" s="183" t="s">
        <v>323</v>
      </c>
      <c r="CB4" s="188">
        <f>Formatting!C4</f>
        <v>0</v>
      </c>
      <c r="CD4" s="182" t="s">
        <v>319</v>
      </c>
      <c r="CE4" s="171" t="s">
        <v>320</v>
      </c>
      <c r="CF4" s="185" t="s">
        <v>321</v>
      </c>
      <c r="CG4" s="186" t="s">
        <v>322</v>
      </c>
    </row>
    <row r="5" ht="13.5" thickBot="1">
      <c r="C5" s="54" t="s">
        <v>212</v>
      </c>
    </row>
    <row r="6" spans="79:85" ht="13.5" thickBot="1">
      <c r="CA6" s="183" t="s">
        <v>331</v>
      </c>
      <c r="CB6" s="188">
        <f>Formatting!C6</f>
        <v>0</v>
      </c>
      <c r="CD6" s="190" t="s">
        <v>332</v>
      </c>
      <c r="CE6" s="171" t="s">
        <v>320</v>
      </c>
      <c r="CF6" s="185" t="s">
        <v>321</v>
      </c>
      <c r="CG6" s="186" t="s">
        <v>322</v>
      </c>
    </row>
    <row r="7" spans="3:69" ht="0.75" customHeight="1" thickBot="1">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row>
    <row r="8" spans="3:85" ht="16.5" customHeight="1" thickBot="1">
      <c r="C8" s="140"/>
      <c r="D8" s="140"/>
      <c r="E8" s="140"/>
      <c r="F8" s="140"/>
      <c r="G8" s="140"/>
      <c r="H8" s="140"/>
      <c r="I8" s="140"/>
      <c r="J8" s="140"/>
      <c r="K8" s="140"/>
      <c r="L8" s="54"/>
      <c r="AW8" s="243" t="s">
        <v>122</v>
      </c>
      <c r="AX8" s="243"/>
      <c r="AY8" s="243"/>
      <c r="AZ8" s="243"/>
      <c r="BA8" s="243"/>
      <c r="BB8" s="243"/>
      <c r="BC8" s="243"/>
      <c r="BD8" s="243"/>
      <c r="BE8" s="243"/>
      <c r="BF8" s="243"/>
      <c r="BG8" s="92"/>
      <c r="BH8" s="243" t="s">
        <v>122</v>
      </c>
      <c r="BI8" s="243"/>
      <c r="BJ8" s="243"/>
      <c r="BK8" s="243"/>
      <c r="BL8" s="243"/>
      <c r="BM8" s="243"/>
      <c r="BN8" s="243"/>
      <c r="BO8" s="243"/>
      <c r="BP8" s="243"/>
      <c r="BQ8" s="243"/>
      <c r="CA8" s="183" t="s">
        <v>324</v>
      </c>
      <c r="CB8" s="188">
        <f>Formatting!C8</f>
        <v>0</v>
      </c>
      <c r="CD8" s="171" t="s">
        <v>320</v>
      </c>
      <c r="CE8" s="182" t="s">
        <v>319</v>
      </c>
      <c r="CF8" s="185" t="s">
        <v>321</v>
      </c>
      <c r="CG8" s="186" t="s">
        <v>322</v>
      </c>
    </row>
    <row r="9" spans="3:69" ht="16.5" customHeight="1" thickBot="1">
      <c r="C9" s="58" t="s">
        <v>123</v>
      </c>
      <c r="D9" s="140"/>
      <c r="E9" s="140"/>
      <c r="F9" s="140"/>
      <c r="G9" s="140"/>
      <c r="H9" s="140"/>
      <c r="I9" s="140"/>
      <c r="J9" s="140"/>
      <c r="K9" s="140"/>
      <c r="L9" s="54"/>
      <c r="M9" s="58"/>
      <c r="AW9" s="243">
        <v>2007</v>
      </c>
      <c r="AX9" s="243"/>
      <c r="AY9" s="243"/>
      <c r="AZ9" s="243"/>
      <c r="BA9" s="243"/>
      <c r="BB9" s="243"/>
      <c r="BC9" s="243"/>
      <c r="BD9" s="243"/>
      <c r="BE9" s="243"/>
      <c r="BF9" s="243"/>
      <c r="BG9" s="92"/>
      <c r="BH9" s="243">
        <v>2006</v>
      </c>
      <c r="BI9" s="243"/>
      <c r="BJ9" s="243"/>
      <c r="BK9" s="243"/>
      <c r="BL9" s="243"/>
      <c r="BM9" s="243"/>
      <c r="BN9" s="243"/>
      <c r="BO9" s="243"/>
      <c r="BP9" s="243"/>
      <c r="BQ9" s="243"/>
    </row>
    <row r="10" spans="3:85" ht="0.75" customHeight="1" thickBot="1">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CA10" s="183" t="s">
        <v>325</v>
      </c>
      <c r="CB10" s="188">
        <f>Formatting!C10</f>
        <v>0</v>
      </c>
      <c r="CD10" s="182" t="s">
        <v>319</v>
      </c>
      <c r="CE10" s="171" t="s">
        <v>320</v>
      </c>
      <c r="CF10" s="185" t="s">
        <v>321</v>
      </c>
      <c r="CG10" s="186" t="s">
        <v>322</v>
      </c>
    </row>
    <row r="11" ht="15" customHeight="1" thickBot="1"/>
    <row r="12" spans="3:85" ht="15" customHeight="1" thickBot="1">
      <c r="C12" s="78" t="s">
        <v>124</v>
      </c>
      <c r="D12" s="105"/>
      <c r="E12" s="105"/>
      <c r="F12" s="105"/>
      <c r="G12" s="105"/>
      <c r="H12" s="105"/>
      <c r="I12" s="105"/>
      <c r="J12" s="105"/>
      <c r="K12" s="105"/>
      <c r="L12" s="54"/>
      <c r="M12" s="54"/>
      <c r="AT12" s="45"/>
      <c r="AU12" s="45"/>
      <c r="AV12" s="45"/>
      <c r="AW12" s="45"/>
      <c r="AY12" s="105"/>
      <c r="AZ12" s="105"/>
      <c r="BA12" s="105"/>
      <c r="BB12" s="105"/>
      <c r="BC12" s="105"/>
      <c r="BD12" s="105"/>
      <c r="BE12" s="105"/>
      <c r="BF12" s="105"/>
      <c r="BG12" s="105"/>
      <c r="BH12" s="106"/>
      <c r="BI12" s="105"/>
      <c r="BJ12" s="105"/>
      <c r="BK12" s="105"/>
      <c r="BL12" s="105"/>
      <c r="BM12" s="105"/>
      <c r="BN12" s="105"/>
      <c r="BO12" s="105"/>
      <c r="BP12" s="105"/>
      <c r="BQ12" s="105"/>
      <c r="CA12" s="183" t="s">
        <v>326</v>
      </c>
      <c r="CB12" s="188">
        <f>Formatting!C12</f>
        <v>0</v>
      </c>
      <c r="CD12" s="182" t="s">
        <v>319</v>
      </c>
      <c r="CE12" s="171" t="s">
        <v>320</v>
      </c>
      <c r="CF12" s="185" t="s">
        <v>321</v>
      </c>
      <c r="CG12" s="186" t="s">
        <v>322</v>
      </c>
    </row>
    <row r="13" spans="3:69" ht="15" customHeight="1" thickBot="1">
      <c r="C13" s="78" t="s">
        <v>125</v>
      </c>
      <c r="D13" s="105"/>
      <c r="E13" s="105"/>
      <c r="F13" s="105"/>
      <c r="G13" s="105"/>
      <c r="H13" s="105"/>
      <c r="I13" s="105"/>
      <c r="J13" s="105"/>
      <c r="K13" s="105"/>
      <c r="L13" s="54"/>
      <c r="M13" s="54"/>
      <c r="AT13" s="45"/>
      <c r="AU13" s="45"/>
      <c r="AV13" s="45"/>
      <c r="AW13" s="45"/>
      <c r="AY13" s="105"/>
      <c r="AZ13" s="105"/>
      <c r="BA13" s="105"/>
      <c r="BB13" s="105"/>
      <c r="BC13" s="105"/>
      <c r="BD13" s="105"/>
      <c r="BE13" s="105"/>
      <c r="BF13" s="105"/>
      <c r="BG13" s="105"/>
      <c r="BH13" s="106"/>
      <c r="BI13" s="105"/>
      <c r="BJ13" s="105"/>
      <c r="BK13" s="105"/>
      <c r="BL13" s="105"/>
      <c r="BM13" s="105"/>
      <c r="BN13" s="105"/>
      <c r="BO13" s="105"/>
      <c r="BP13" s="105"/>
      <c r="BQ13" s="105"/>
    </row>
    <row r="14" spans="3:85" ht="15" customHeight="1" thickBot="1">
      <c r="C14" s="43" t="s">
        <v>88</v>
      </c>
      <c r="D14" s="105"/>
      <c r="E14" s="105"/>
      <c r="F14" s="105"/>
      <c r="G14" s="105"/>
      <c r="H14" s="105"/>
      <c r="I14" s="105"/>
      <c r="J14" s="105"/>
      <c r="K14" s="105"/>
      <c r="AW14" s="236">
        <v>150</v>
      </c>
      <c r="AX14" s="236"/>
      <c r="AY14" s="236"/>
      <c r="AZ14" s="236"/>
      <c r="BA14" s="236"/>
      <c r="BB14" s="236"/>
      <c r="BC14" s="236"/>
      <c r="BD14" s="236"/>
      <c r="BE14" s="236"/>
      <c r="BF14" s="236"/>
      <c r="BG14" s="134"/>
      <c r="BH14" s="236">
        <v>527</v>
      </c>
      <c r="BI14" s="236"/>
      <c r="BJ14" s="236"/>
      <c r="BK14" s="236"/>
      <c r="BL14" s="236"/>
      <c r="BM14" s="236"/>
      <c r="BN14" s="236"/>
      <c r="BO14" s="236"/>
      <c r="BP14" s="236"/>
      <c r="BQ14" s="236"/>
      <c r="CA14" s="183" t="s">
        <v>327</v>
      </c>
      <c r="CB14" s="188">
        <f>Formatting!C14</f>
        <v>0</v>
      </c>
      <c r="CD14" s="182" t="s">
        <v>319</v>
      </c>
      <c r="CE14" s="171" t="s">
        <v>320</v>
      </c>
      <c r="CF14" s="185" t="s">
        <v>321</v>
      </c>
      <c r="CG14" s="186" t="s">
        <v>322</v>
      </c>
    </row>
    <row r="15" spans="3:69" ht="15" customHeight="1">
      <c r="C15" s="43" t="s">
        <v>155</v>
      </c>
      <c r="D15" s="105"/>
      <c r="E15" s="105"/>
      <c r="F15" s="105"/>
      <c r="G15" s="105"/>
      <c r="H15" s="105"/>
      <c r="I15" s="105"/>
      <c r="J15" s="105"/>
      <c r="K15" s="105"/>
      <c r="AW15" s="236">
        <v>0</v>
      </c>
      <c r="AX15" s="236"/>
      <c r="AY15" s="236"/>
      <c r="AZ15" s="236"/>
      <c r="BA15" s="236"/>
      <c r="BB15" s="236"/>
      <c r="BC15" s="236"/>
      <c r="BD15" s="236"/>
      <c r="BE15" s="236"/>
      <c r="BF15" s="236"/>
      <c r="BG15" s="134"/>
      <c r="BH15" s="236">
        <v>0</v>
      </c>
      <c r="BI15" s="236"/>
      <c r="BJ15" s="236"/>
      <c r="BK15" s="236"/>
      <c r="BL15" s="236"/>
      <c r="BM15" s="236"/>
      <c r="BN15" s="236"/>
      <c r="BO15" s="236"/>
      <c r="BP15" s="236"/>
      <c r="BQ15" s="236"/>
    </row>
    <row r="16" spans="3:69" ht="15" customHeight="1">
      <c r="C16" s="43" t="s">
        <v>126</v>
      </c>
      <c r="D16" s="105"/>
      <c r="E16" s="105"/>
      <c r="F16" s="105"/>
      <c r="G16" s="105"/>
      <c r="H16" s="105"/>
      <c r="I16" s="105"/>
      <c r="J16" s="105"/>
      <c r="K16" s="105"/>
      <c r="AT16" s="45"/>
      <c r="AU16" s="45"/>
      <c r="AV16" s="45"/>
      <c r="AW16" s="236">
        <v>831</v>
      </c>
      <c r="AX16" s="236"/>
      <c r="AY16" s="236"/>
      <c r="AZ16" s="236"/>
      <c r="BA16" s="236"/>
      <c r="BB16" s="236"/>
      <c r="BC16" s="236"/>
      <c r="BD16" s="236"/>
      <c r="BE16" s="236"/>
      <c r="BF16" s="236"/>
      <c r="BG16" s="134"/>
      <c r="BH16" s="236">
        <v>604</v>
      </c>
      <c r="BI16" s="236"/>
      <c r="BJ16" s="236"/>
      <c r="BK16" s="236"/>
      <c r="BL16" s="236"/>
      <c r="BM16" s="236"/>
      <c r="BN16" s="236"/>
      <c r="BO16" s="236"/>
      <c r="BP16" s="236"/>
      <c r="BQ16" s="236"/>
    </row>
    <row r="17" spans="3:69" ht="15" customHeight="1">
      <c r="C17" s="43" t="s">
        <v>127</v>
      </c>
      <c r="D17" s="105"/>
      <c r="E17" s="105"/>
      <c r="F17" s="105"/>
      <c r="G17" s="105"/>
      <c r="H17" s="105"/>
      <c r="I17" s="105"/>
      <c r="J17" s="105"/>
      <c r="K17" s="105"/>
      <c r="AT17" s="45"/>
      <c r="AU17" s="45"/>
      <c r="AV17" s="45"/>
      <c r="AW17" s="236">
        <v>70</v>
      </c>
      <c r="AX17" s="236"/>
      <c r="AY17" s="236"/>
      <c r="AZ17" s="236"/>
      <c r="BA17" s="236"/>
      <c r="BB17" s="236"/>
      <c r="BC17" s="236"/>
      <c r="BD17" s="236"/>
      <c r="BE17" s="236"/>
      <c r="BF17" s="236"/>
      <c r="BG17" s="134"/>
      <c r="BH17" s="236">
        <v>57</v>
      </c>
      <c r="BI17" s="236"/>
      <c r="BJ17" s="236"/>
      <c r="BK17" s="236"/>
      <c r="BL17" s="236"/>
      <c r="BM17" s="236"/>
      <c r="BN17" s="236"/>
      <c r="BO17" s="236"/>
      <c r="BP17" s="236"/>
      <c r="BQ17" s="236"/>
    </row>
    <row r="18" spans="3:69" ht="15" customHeight="1">
      <c r="C18" s="43" t="s">
        <v>128</v>
      </c>
      <c r="D18" s="105"/>
      <c r="E18" s="105"/>
      <c r="F18" s="105"/>
      <c r="G18" s="105"/>
      <c r="H18" s="105"/>
      <c r="I18" s="105"/>
      <c r="J18" s="105"/>
      <c r="K18" s="105"/>
      <c r="AT18" s="45"/>
      <c r="AU18" s="45"/>
      <c r="AV18" s="45"/>
      <c r="AW18" s="236">
        <v>0</v>
      </c>
      <c r="AX18" s="236"/>
      <c r="AY18" s="236"/>
      <c r="AZ18" s="236"/>
      <c r="BA18" s="236"/>
      <c r="BB18" s="236"/>
      <c r="BC18" s="236"/>
      <c r="BD18" s="236"/>
      <c r="BE18" s="236"/>
      <c r="BF18" s="236"/>
      <c r="BG18" s="134"/>
      <c r="BH18" s="236">
        <v>27</v>
      </c>
      <c r="BI18" s="236"/>
      <c r="BJ18" s="236"/>
      <c r="BK18" s="236"/>
      <c r="BL18" s="236"/>
      <c r="BM18" s="236"/>
      <c r="BN18" s="236"/>
      <c r="BO18" s="236"/>
      <c r="BP18" s="236"/>
      <c r="BQ18" s="236"/>
    </row>
    <row r="19" spans="3:69" ht="15" customHeight="1">
      <c r="C19" s="43" t="s">
        <v>89</v>
      </c>
      <c r="D19" s="105"/>
      <c r="E19" s="105"/>
      <c r="F19" s="105"/>
      <c r="G19" s="105"/>
      <c r="H19" s="105"/>
      <c r="I19" s="105"/>
      <c r="J19" s="105"/>
      <c r="K19" s="105"/>
      <c r="AT19" s="45"/>
      <c r="AU19" s="45"/>
      <c r="AV19" s="45"/>
      <c r="AW19" s="236">
        <v>0</v>
      </c>
      <c r="AX19" s="236"/>
      <c r="AY19" s="236"/>
      <c r="AZ19" s="236"/>
      <c r="BA19" s="236"/>
      <c r="BB19" s="236"/>
      <c r="BC19" s="236"/>
      <c r="BD19" s="236"/>
      <c r="BE19" s="236"/>
      <c r="BF19" s="236"/>
      <c r="BG19" s="134"/>
      <c r="BH19" s="236">
        <v>0</v>
      </c>
      <c r="BI19" s="236"/>
      <c r="BJ19" s="236"/>
      <c r="BK19" s="236"/>
      <c r="BL19" s="236"/>
      <c r="BM19" s="236"/>
      <c r="BN19" s="236"/>
      <c r="BO19" s="236"/>
      <c r="BP19" s="236"/>
      <c r="BQ19" s="236"/>
    </row>
    <row r="20" spans="3:69" ht="15" customHeight="1">
      <c r="C20" s="197" t="s">
        <v>129</v>
      </c>
      <c r="D20" s="105"/>
      <c r="E20" s="105"/>
      <c r="F20" s="105"/>
      <c r="G20" s="105"/>
      <c r="H20" s="105"/>
      <c r="I20" s="105"/>
      <c r="J20" s="105"/>
      <c r="K20" s="105"/>
      <c r="L20" s="54"/>
      <c r="M20" s="54"/>
      <c r="AT20" s="45"/>
      <c r="AU20" s="45"/>
      <c r="AV20" s="45"/>
      <c r="AW20" s="252">
        <f>SUM(AW14:BF19)</f>
        <v>1051</v>
      </c>
      <c r="AX20" s="252"/>
      <c r="AY20" s="252"/>
      <c r="AZ20" s="252"/>
      <c r="BA20" s="252"/>
      <c r="BB20" s="252"/>
      <c r="BC20" s="252"/>
      <c r="BD20" s="252"/>
      <c r="BE20" s="252"/>
      <c r="BF20" s="252"/>
      <c r="BG20" s="215"/>
      <c r="BH20" s="252">
        <f>SUM(BH14:BQ19)</f>
        <v>1215</v>
      </c>
      <c r="BI20" s="252"/>
      <c r="BJ20" s="252"/>
      <c r="BK20" s="252"/>
      <c r="BL20" s="252"/>
      <c r="BM20" s="252"/>
      <c r="BN20" s="252"/>
      <c r="BO20" s="252"/>
      <c r="BP20" s="252"/>
      <c r="BQ20" s="252"/>
    </row>
    <row r="21" spans="3:69" ht="15" customHeight="1">
      <c r="C21" s="58"/>
      <c r="D21" s="105"/>
      <c r="E21" s="105"/>
      <c r="F21" s="105"/>
      <c r="G21" s="105"/>
      <c r="H21" s="105"/>
      <c r="I21" s="105"/>
      <c r="J21" s="105"/>
      <c r="K21" s="105"/>
      <c r="L21" s="54"/>
      <c r="M21" s="54"/>
      <c r="AT21" s="45"/>
      <c r="AU21" s="45"/>
      <c r="AV21" s="45"/>
      <c r="AW21" s="134"/>
      <c r="AX21" s="134"/>
      <c r="AY21" s="110"/>
      <c r="AZ21" s="110"/>
      <c r="BA21" s="110"/>
      <c r="BB21" s="110"/>
      <c r="BC21" s="110"/>
      <c r="BD21" s="110"/>
      <c r="BE21" s="110"/>
      <c r="BF21" s="110"/>
      <c r="BG21" s="110"/>
      <c r="BH21" s="110"/>
      <c r="BI21" s="110"/>
      <c r="BJ21" s="110"/>
      <c r="BK21" s="110"/>
      <c r="BL21" s="110"/>
      <c r="BM21" s="110"/>
      <c r="BN21" s="110"/>
      <c r="BO21" s="110"/>
      <c r="BP21" s="110"/>
      <c r="BQ21" s="110"/>
    </row>
    <row r="22" spans="3:69" ht="15" customHeight="1">
      <c r="C22" s="78" t="s">
        <v>130</v>
      </c>
      <c r="D22" s="105"/>
      <c r="E22" s="105"/>
      <c r="F22" s="105"/>
      <c r="G22" s="105"/>
      <c r="H22" s="105"/>
      <c r="I22" s="105"/>
      <c r="J22" s="105"/>
      <c r="K22" s="105"/>
      <c r="L22" s="54"/>
      <c r="M22" s="54"/>
      <c r="AT22" s="45"/>
      <c r="AU22" s="45"/>
      <c r="AV22" s="45"/>
      <c r="AW22" s="134"/>
      <c r="AX22" s="134"/>
      <c r="AY22" s="134"/>
      <c r="AZ22" s="134"/>
      <c r="BA22" s="134"/>
      <c r="BB22" s="134"/>
      <c r="BC22" s="134"/>
      <c r="BD22" s="134"/>
      <c r="BE22" s="134"/>
      <c r="BF22" s="134"/>
      <c r="BG22" s="134"/>
      <c r="BH22" s="134"/>
      <c r="BI22" s="134"/>
      <c r="BJ22" s="134"/>
      <c r="BK22" s="134"/>
      <c r="BL22" s="134"/>
      <c r="BM22" s="134"/>
      <c r="BN22" s="134"/>
      <c r="BO22" s="134"/>
      <c r="BP22" s="134"/>
      <c r="BQ22" s="134"/>
    </row>
    <row r="23" spans="3:69" ht="15" customHeight="1">
      <c r="C23" s="43" t="s">
        <v>155</v>
      </c>
      <c r="D23" s="105"/>
      <c r="E23" s="105"/>
      <c r="F23" s="105"/>
      <c r="G23" s="105"/>
      <c r="H23" s="105"/>
      <c r="I23" s="105"/>
      <c r="J23" s="105"/>
      <c r="K23" s="105"/>
      <c r="AT23" s="45"/>
      <c r="AU23" s="45"/>
      <c r="AV23" s="45"/>
      <c r="AW23" s="236">
        <f>2553-211</f>
        <v>2342</v>
      </c>
      <c r="AX23" s="236"/>
      <c r="AY23" s="236"/>
      <c r="AZ23" s="236"/>
      <c r="BA23" s="236"/>
      <c r="BB23" s="236"/>
      <c r="BC23" s="236"/>
      <c r="BD23" s="236"/>
      <c r="BE23" s="236"/>
      <c r="BF23" s="236"/>
      <c r="BG23" s="134"/>
      <c r="BH23" s="236">
        <v>2380</v>
      </c>
      <c r="BI23" s="236"/>
      <c r="BJ23" s="236"/>
      <c r="BK23" s="236"/>
      <c r="BL23" s="236"/>
      <c r="BM23" s="236"/>
      <c r="BN23" s="236"/>
      <c r="BO23" s="236"/>
      <c r="BP23" s="236"/>
      <c r="BQ23" s="236"/>
    </row>
    <row r="24" spans="3:69" ht="15" customHeight="1">
      <c r="C24" s="43" t="s">
        <v>126</v>
      </c>
      <c r="D24" s="105"/>
      <c r="E24" s="105"/>
      <c r="F24" s="105"/>
      <c r="G24" s="105"/>
      <c r="H24" s="105"/>
      <c r="I24" s="105"/>
      <c r="J24" s="105"/>
      <c r="K24" s="105"/>
      <c r="AT24" s="45"/>
      <c r="AU24" s="45"/>
      <c r="AV24" s="45"/>
      <c r="AW24" s="236">
        <v>66</v>
      </c>
      <c r="AX24" s="236"/>
      <c r="AY24" s="236"/>
      <c r="AZ24" s="236"/>
      <c r="BA24" s="236"/>
      <c r="BB24" s="236"/>
      <c r="BC24" s="236"/>
      <c r="BD24" s="236"/>
      <c r="BE24" s="236"/>
      <c r="BF24" s="236"/>
      <c r="BG24" s="134"/>
      <c r="BH24" s="236">
        <v>66</v>
      </c>
      <c r="BI24" s="236"/>
      <c r="BJ24" s="236"/>
      <c r="BK24" s="236"/>
      <c r="BL24" s="236"/>
      <c r="BM24" s="236"/>
      <c r="BN24" s="236"/>
      <c r="BO24" s="236"/>
      <c r="BP24" s="236"/>
      <c r="BQ24" s="236"/>
    </row>
    <row r="25" spans="3:69" ht="15" customHeight="1">
      <c r="C25" s="43" t="s">
        <v>127</v>
      </c>
      <c r="D25" s="105"/>
      <c r="E25" s="105"/>
      <c r="F25" s="105"/>
      <c r="G25" s="105"/>
      <c r="H25" s="105"/>
      <c r="I25" s="105"/>
      <c r="J25" s="105"/>
      <c r="K25" s="105"/>
      <c r="AT25" s="45"/>
      <c r="AU25" s="45"/>
      <c r="AV25" s="45"/>
      <c r="AW25" s="236">
        <v>0</v>
      </c>
      <c r="AX25" s="236"/>
      <c r="AY25" s="236"/>
      <c r="AZ25" s="236"/>
      <c r="BA25" s="236"/>
      <c r="BB25" s="236"/>
      <c r="BC25" s="236"/>
      <c r="BD25" s="236"/>
      <c r="BE25" s="236"/>
      <c r="BF25" s="236"/>
      <c r="BG25" s="134"/>
      <c r="BH25" s="236">
        <v>0</v>
      </c>
      <c r="BI25" s="236"/>
      <c r="BJ25" s="236"/>
      <c r="BK25" s="236"/>
      <c r="BL25" s="236"/>
      <c r="BM25" s="236"/>
      <c r="BN25" s="236"/>
      <c r="BO25" s="236"/>
      <c r="BP25" s="236"/>
      <c r="BQ25" s="236"/>
    </row>
    <row r="26" spans="3:69" ht="15" customHeight="1">
      <c r="C26" s="43" t="s">
        <v>90</v>
      </c>
      <c r="D26" s="105"/>
      <c r="E26" s="105"/>
      <c r="F26" s="105"/>
      <c r="G26" s="105"/>
      <c r="H26" s="105"/>
      <c r="I26" s="105"/>
      <c r="J26" s="105"/>
      <c r="K26" s="105"/>
      <c r="AT26" s="45"/>
      <c r="AU26" s="45"/>
      <c r="AV26" s="45"/>
      <c r="AW26" s="236">
        <v>16674</v>
      </c>
      <c r="AX26" s="236"/>
      <c r="AY26" s="236"/>
      <c r="AZ26" s="236"/>
      <c r="BA26" s="236"/>
      <c r="BB26" s="236"/>
      <c r="BC26" s="236"/>
      <c r="BD26" s="236"/>
      <c r="BE26" s="236"/>
      <c r="BF26" s="236"/>
      <c r="BG26" s="134"/>
      <c r="BH26" s="236">
        <v>16461</v>
      </c>
      <c r="BI26" s="236"/>
      <c r="BJ26" s="236"/>
      <c r="BK26" s="236"/>
      <c r="BL26" s="236"/>
      <c r="BM26" s="236"/>
      <c r="BN26" s="236"/>
      <c r="BO26" s="236"/>
      <c r="BP26" s="236"/>
      <c r="BQ26" s="236"/>
    </row>
    <row r="27" spans="3:69" ht="15" customHeight="1">
      <c r="C27" s="43" t="s">
        <v>91</v>
      </c>
      <c r="D27" s="105"/>
      <c r="E27" s="105"/>
      <c r="F27" s="105"/>
      <c r="G27" s="105"/>
      <c r="H27" s="105"/>
      <c r="I27" s="105"/>
      <c r="J27" s="105"/>
      <c r="K27" s="105"/>
      <c r="AT27" s="45"/>
      <c r="AU27" s="45"/>
      <c r="AV27" s="45"/>
      <c r="AW27" s="236">
        <v>0</v>
      </c>
      <c r="AX27" s="236"/>
      <c r="AY27" s="236"/>
      <c r="AZ27" s="236"/>
      <c r="BA27" s="236"/>
      <c r="BB27" s="236"/>
      <c r="BC27" s="236"/>
      <c r="BD27" s="236"/>
      <c r="BE27" s="236"/>
      <c r="BF27" s="236"/>
      <c r="BG27" s="134"/>
      <c r="BH27" s="236">
        <v>0</v>
      </c>
      <c r="BI27" s="236"/>
      <c r="BJ27" s="236"/>
      <c r="BK27" s="236"/>
      <c r="BL27" s="236"/>
      <c r="BM27" s="236"/>
      <c r="BN27" s="236"/>
      <c r="BO27" s="236"/>
      <c r="BP27" s="236"/>
      <c r="BQ27" s="236"/>
    </row>
    <row r="28" spans="3:69" ht="15" customHeight="1">
      <c r="C28" s="43" t="s">
        <v>92</v>
      </c>
      <c r="D28" s="105"/>
      <c r="E28" s="105"/>
      <c r="F28" s="105"/>
      <c r="G28" s="105"/>
      <c r="H28" s="105"/>
      <c r="I28" s="105"/>
      <c r="J28" s="105"/>
      <c r="K28" s="105"/>
      <c r="AT28" s="45"/>
      <c r="AU28" s="45"/>
      <c r="AV28" s="45"/>
      <c r="AW28" s="236">
        <v>0</v>
      </c>
      <c r="AX28" s="236"/>
      <c r="AY28" s="236"/>
      <c r="AZ28" s="236"/>
      <c r="BA28" s="236"/>
      <c r="BB28" s="236"/>
      <c r="BC28" s="236"/>
      <c r="BD28" s="236"/>
      <c r="BE28" s="236"/>
      <c r="BF28" s="236"/>
      <c r="BG28" s="134"/>
      <c r="BH28" s="236">
        <v>0</v>
      </c>
      <c r="BI28" s="236"/>
      <c r="BJ28" s="236"/>
      <c r="BK28" s="236"/>
      <c r="BL28" s="236"/>
      <c r="BM28" s="236"/>
      <c r="BN28" s="236"/>
      <c r="BO28" s="236"/>
      <c r="BP28" s="236"/>
      <c r="BQ28" s="236"/>
    </row>
    <row r="29" spans="3:69" ht="15" customHeight="1">
      <c r="C29" s="43" t="s">
        <v>128</v>
      </c>
      <c r="D29" s="105"/>
      <c r="E29" s="105"/>
      <c r="F29" s="105"/>
      <c r="G29" s="105"/>
      <c r="H29" s="105"/>
      <c r="I29" s="105"/>
      <c r="J29" s="105"/>
      <c r="K29" s="105"/>
      <c r="AT29" s="45"/>
      <c r="AU29" s="45"/>
      <c r="AV29" s="45"/>
      <c r="AW29" s="236">
        <v>0</v>
      </c>
      <c r="AX29" s="236"/>
      <c r="AY29" s="236"/>
      <c r="AZ29" s="236"/>
      <c r="BA29" s="236"/>
      <c r="BB29" s="236"/>
      <c r="BC29" s="236"/>
      <c r="BD29" s="236"/>
      <c r="BE29" s="236"/>
      <c r="BF29" s="236"/>
      <c r="BG29" s="134"/>
      <c r="BH29" s="236">
        <v>0</v>
      </c>
      <c r="BI29" s="236"/>
      <c r="BJ29" s="236"/>
      <c r="BK29" s="236"/>
      <c r="BL29" s="236"/>
      <c r="BM29" s="236"/>
      <c r="BN29" s="236"/>
      <c r="BO29" s="236"/>
      <c r="BP29" s="236"/>
      <c r="BQ29" s="236"/>
    </row>
    <row r="30" spans="3:69" ht="15" customHeight="1">
      <c r="C30" s="197" t="s">
        <v>98</v>
      </c>
      <c r="D30" s="105"/>
      <c r="E30" s="105"/>
      <c r="F30" s="105"/>
      <c r="G30" s="105"/>
      <c r="H30" s="105"/>
      <c r="I30" s="105"/>
      <c r="J30" s="105"/>
      <c r="K30" s="105"/>
      <c r="L30" s="54"/>
      <c r="M30" s="54"/>
      <c r="AT30" s="45"/>
      <c r="AU30" s="45"/>
      <c r="AV30" s="45"/>
      <c r="AW30" s="252">
        <f>SUM(AW23:BF29)</f>
        <v>19082</v>
      </c>
      <c r="AX30" s="252"/>
      <c r="AY30" s="252"/>
      <c r="AZ30" s="252"/>
      <c r="BA30" s="252"/>
      <c r="BB30" s="252"/>
      <c r="BC30" s="252"/>
      <c r="BD30" s="252"/>
      <c r="BE30" s="252"/>
      <c r="BF30" s="252"/>
      <c r="BG30" s="215"/>
      <c r="BH30" s="252">
        <f>SUM(BH23:BQ29)</f>
        <v>18907</v>
      </c>
      <c r="BI30" s="252"/>
      <c r="BJ30" s="252"/>
      <c r="BK30" s="252"/>
      <c r="BL30" s="252"/>
      <c r="BM30" s="252"/>
      <c r="BN30" s="252"/>
      <c r="BO30" s="252"/>
      <c r="BP30" s="252"/>
      <c r="BQ30" s="252"/>
    </row>
    <row r="31" spans="3:85" s="104" customFormat="1" ht="15" customHeight="1" thickBot="1">
      <c r="C31" s="197" t="s">
        <v>132</v>
      </c>
      <c r="D31" s="111"/>
      <c r="E31" s="111"/>
      <c r="F31" s="111"/>
      <c r="G31" s="111"/>
      <c r="H31" s="111"/>
      <c r="I31" s="111"/>
      <c r="J31" s="111"/>
      <c r="K31" s="111"/>
      <c r="AT31" s="112"/>
      <c r="AU31" s="112"/>
      <c r="AV31" s="112"/>
      <c r="AW31" s="251">
        <f>AW30+AW20</f>
        <v>20133</v>
      </c>
      <c r="AX31" s="251"/>
      <c r="AY31" s="251"/>
      <c r="AZ31" s="251"/>
      <c r="BA31" s="251"/>
      <c r="BB31" s="251"/>
      <c r="BC31" s="251"/>
      <c r="BD31" s="251"/>
      <c r="BE31" s="251"/>
      <c r="BF31" s="251"/>
      <c r="BG31" s="215"/>
      <c r="BH31" s="251">
        <f>BH30+BH20</f>
        <v>20122</v>
      </c>
      <c r="BI31" s="251"/>
      <c r="BJ31" s="251"/>
      <c r="BK31" s="251"/>
      <c r="BL31" s="251"/>
      <c r="BM31" s="251"/>
      <c r="BN31" s="251"/>
      <c r="BO31" s="251"/>
      <c r="BP31" s="251"/>
      <c r="BQ31" s="251"/>
      <c r="CA31" s="183"/>
      <c r="CB31" s="184"/>
      <c r="CC31" s="183"/>
      <c r="CD31" s="187"/>
      <c r="CE31" s="187"/>
      <c r="CF31" s="187"/>
      <c r="CG31" s="187"/>
    </row>
    <row r="32" spans="3:69" ht="15" customHeight="1">
      <c r="C32" s="58"/>
      <c r="D32" s="105"/>
      <c r="E32" s="105"/>
      <c r="F32" s="105"/>
      <c r="G32" s="105"/>
      <c r="H32" s="105"/>
      <c r="I32" s="105"/>
      <c r="J32" s="105"/>
      <c r="K32" s="105"/>
      <c r="L32" s="54"/>
      <c r="M32" s="54"/>
      <c r="AT32" s="45"/>
      <c r="AU32" s="45"/>
      <c r="AV32" s="45"/>
      <c r="AW32" s="134"/>
      <c r="AX32" s="134"/>
      <c r="AY32" s="110"/>
      <c r="AZ32" s="110"/>
      <c r="BA32" s="110"/>
      <c r="BB32" s="110"/>
      <c r="BC32" s="110"/>
      <c r="BD32" s="110"/>
      <c r="BE32" s="110"/>
      <c r="BF32" s="110"/>
      <c r="BG32" s="110"/>
      <c r="BH32" s="110"/>
      <c r="BI32" s="110"/>
      <c r="BJ32" s="110"/>
      <c r="BK32" s="110"/>
      <c r="BL32" s="110"/>
      <c r="BM32" s="110"/>
      <c r="BN32" s="110"/>
      <c r="BO32" s="110"/>
      <c r="BP32" s="110"/>
      <c r="BQ32" s="110"/>
    </row>
    <row r="33" spans="3:69" ht="15" customHeight="1">
      <c r="C33" s="78" t="s">
        <v>133</v>
      </c>
      <c r="D33" s="105"/>
      <c r="E33" s="105"/>
      <c r="F33" s="105"/>
      <c r="G33" s="105"/>
      <c r="H33" s="105"/>
      <c r="I33" s="105"/>
      <c r="J33" s="105"/>
      <c r="K33" s="105"/>
      <c r="L33" s="54"/>
      <c r="M33" s="54"/>
      <c r="AT33" s="45"/>
      <c r="AU33" s="45"/>
      <c r="AV33" s="45"/>
      <c r="AW33" s="134"/>
      <c r="AX33" s="134"/>
      <c r="AY33" s="134"/>
      <c r="AZ33" s="134"/>
      <c r="BA33" s="134"/>
      <c r="BB33" s="134"/>
      <c r="BC33" s="134"/>
      <c r="BD33" s="134"/>
      <c r="BE33" s="134"/>
      <c r="BF33" s="134"/>
      <c r="BG33" s="134"/>
      <c r="BH33" s="134"/>
      <c r="BI33" s="134"/>
      <c r="BJ33" s="134"/>
      <c r="BK33" s="134"/>
      <c r="BL33" s="134"/>
      <c r="BM33" s="134"/>
      <c r="BN33" s="134"/>
      <c r="BO33" s="134"/>
      <c r="BP33" s="134"/>
      <c r="BQ33" s="134"/>
    </row>
    <row r="34" spans="3:69" ht="15" customHeight="1">
      <c r="C34" s="78" t="s">
        <v>134</v>
      </c>
      <c r="D34" s="105"/>
      <c r="E34" s="105"/>
      <c r="F34" s="105"/>
      <c r="G34" s="105"/>
      <c r="H34" s="105"/>
      <c r="I34" s="105"/>
      <c r="J34" s="105"/>
      <c r="K34" s="105"/>
      <c r="L34" s="54"/>
      <c r="M34" s="54"/>
      <c r="AT34" s="45"/>
      <c r="AU34" s="45"/>
      <c r="AV34" s="45"/>
      <c r="AW34" s="134"/>
      <c r="AX34" s="134"/>
      <c r="AY34" s="134"/>
      <c r="AZ34" s="134"/>
      <c r="BA34" s="134"/>
      <c r="BB34" s="134"/>
      <c r="BC34" s="134"/>
      <c r="BD34" s="134"/>
      <c r="BE34" s="134"/>
      <c r="BF34" s="134"/>
      <c r="BG34" s="134"/>
      <c r="BH34" s="134"/>
      <c r="BI34" s="134"/>
      <c r="BJ34" s="134"/>
      <c r="BK34" s="134"/>
      <c r="BL34" s="134"/>
      <c r="BM34" s="134"/>
      <c r="BN34" s="134"/>
      <c r="BO34" s="134"/>
      <c r="BP34" s="134"/>
      <c r="BQ34" s="134"/>
    </row>
    <row r="35" spans="3:69" ht="15" customHeight="1">
      <c r="C35" s="43" t="s">
        <v>135</v>
      </c>
      <c r="D35" s="105"/>
      <c r="E35" s="105"/>
      <c r="F35" s="105"/>
      <c r="G35" s="105"/>
      <c r="H35" s="105"/>
      <c r="I35" s="105"/>
      <c r="J35" s="105"/>
      <c r="K35" s="105"/>
      <c r="AT35" s="45"/>
      <c r="AU35" s="45"/>
      <c r="AV35" s="45"/>
      <c r="AW35" s="236">
        <v>21</v>
      </c>
      <c r="AX35" s="236"/>
      <c r="AY35" s="236"/>
      <c r="AZ35" s="236"/>
      <c r="BA35" s="236"/>
      <c r="BB35" s="236"/>
      <c r="BC35" s="236"/>
      <c r="BD35" s="236"/>
      <c r="BE35" s="236"/>
      <c r="BF35" s="236"/>
      <c r="BG35" s="134"/>
      <c r="BH35" s="236">
        <v>22</v>
      </c>
      <c r="BI35" s="236"/>
      <c r="BJ35" s="236"/>
      <c r="BK35" s="236"/>
      <c r="BL35" s="236"/>
      <c r="BM35" s="236"/>
      <c r="BN35" s="236"/>
      <c r="BO35" s="236"/>
      <c r="BP35" s="236"/>
      <c r="BQ35" s="236"/>
    </row>
    <row r="36" spans="3:69" ht="15" customHeight="1">
      <c r="C36" s="43" t="s">
        <v>93</v>
      </c>
      <c r="D36" s="105"/>
      <c r="E36" s="105"/>
      <c r="F36" s="105"/>
      <c r="G36" s="105"/>
      <c r="H36" s="105"/>
      <c r="I36" s="105"/>
      <c r="J36" s="105"/>
      <c r="K36" s="105"/>
      <c r="AT36" s="45"/>
      <c r="AU36" s="45"/>
      <c r="AV36" s="45"/>
      <c r="AW36" s="236">
        <v>0</v>
      </c>
      <c r="AX36" s="236"/>
      <c r="AY36" s="236"/>
      <c r="AZ36" s="236"/>
      <c r="BA36" s="236"/>
      <c r="BB36" s="236"/>
      <c r="BC36" s="236"/>
      <c r="BD36" s="236"/>
      <c r="BE36" s="236"/>
      <c r="BF36" s="236"/>
      <c r="BG36" s="134"/>
      <c r="BH36" s="236">
        <v>0</v>
      </c>
      <c r="BI36" s="236"/>
      <c r="BJ36" s="236"/>
      <c r="BK36" s="236"/>
      <c r="BL36" s="236"/>
      <c r="BM36" s="236"/>
      <c r="BN36" s="236"/>
      <c r="BO36" s="236"/>
      <c r="BP36" s="236"/>
      <c r="BQ36" s="236"/>
    </row>
    <row r="37" spans="3:69" ht="15" customHeight="1">
      <c r="C37" s="43" t="s">
        <v>136</v>
      </c>
      <c r="D37" s="105"/>
      <c r="E37" s="105"/>
      <c r="F37" s="105"/>
      <c r="G37" s="105"/>
      <c r="H37" s="105"/>
      <c r="I37" s="105"/>
      <c r="J37" s="105"/>
      <c r="K37" s="105"/>
      <c r="AT37" s="45"/>
      <c r="AU37" s="45"/>
      <c r="AV37" s="45"/>
      <c r="AW37" s="256">
        <v>211</v>
      </c>
      <c r="AX37" s="256"/>
      <c r="AY37" s="256"/>
      <c r="AZ37" s="256"/>
      <c r="BA37" s="256"/>
      <c r="BB37" s="256"/>
      <c r="BC37" s="256"/>
      <c r="BD37" s="256"/>
      <c r="BE37" s="256"/>
      <c r="BF37" s="256"/>
      <c r="BG37" s="134"/>
      <c r="BH37" s="236">
        <v>125</v>
      </c>
      <c r="BI37" s="236"/>
      <c r="BJ37" s="236"/>
      <c r="BK37" s="236"/>
      <c r="BL37" s="236"/>
      <c r="BM37" s="236"/>
      <c r="BN37" s="236"/>
      <c r="BO37" s="236"/>
      <c r="BP37" s="236"/>
      <c r="BQ37" s="236"/>
    </row>
    <row r="38" spans="3:69" ht="15" customHeight="1">
      <c r="C38" s="197" t="s">
        <v>137</v>
      </c>
      <c r="D38" s="105"/>
      <c r="E38" s="105"/>
      <c r="F38" s="105"/>
      <c r="G38" s="105"/>
      <c r="H38" s="105"/>
      <c r="I38" s="105"/>
      <c r="J38" s="105"/>
      <c r="K38" s="105"/>
      <c r="L38" s="54"/>
      <c r="M38" s="54"/>
      <c r="AT38" s="45"/>
      <c r="AU38" s="45"/>
      <c r="AV38" s="45"/>
      <c r="AW38" s="252">
        <f>SUM(AW34:BF37)</f>
        <v>232</v>
      </c>
      <c r="AX38" s="252"/>
      <c r="AY38" s="252"/>
      <c r="AZ38" s="252"/>
      <c r="BA38" s="252"/>
      <c r="BB38" s="252"/>
      <c r="BC38" s="252"/>
      <c r="BD38" s="252"/>
      <c r="BE38" s="252"/>
      <c r="BF38" s="252"/>
      <c r="BG38" s="215"/>
      <c r="BH38" s="252">
        <f>SUM(BH34:BQ37)</f>
        <v>147</v>
      </c>
      <c r="BI38" s="252"/>
      <c r="BJ38" s="252"/>
      <c r="BK38" s="252"/>
      <c r="BL38" s="252"/>
      <c r="BM38" s="252"/>
      <c r="BN38" s="252"/>
      <c r="BO38" s="252"/>
      <c r="BP38" s="252"/>
      <c r="BQ38" s="252"/>
    </row>
    <row r="39" spans="3:69" ht="15" customHeight="1">
      <c r="C39" s="58"/>
      <c r="D39" s="105"/>
      <c r="E39" s="105"/>
      <c r="F39" s="105"/>
      <c r="G39" s="105"/>
      <c r="H39" s="105"/>
      <c r="I39" s="105"/>
      <c r="J39" s="105"/>
      <c r="K39" s="105"/>
      <c r="L39" s="54"/>
      <c r="M39" s="54"/>
      <c r="AT39" s="45"/>
      <c r="AU39" s="45"/>
      <c r="AV39" s="45"/>
      <c r="AW39" s="134"/>
      <c r="AX39" s="134"/>
      <c r="AY39" s="110"/>
      <c r="AZ39" s="110"/>
      <c r="BA39" s="110"/>
      <c r="BB39" s="110"/>
      <c r="BC39" s="110"/>
      <c r="BD39" s="110"/>
      <c r="BE39" s="110"/>
      <c r="BF39" s="110"/>
      <c r="BG39" s="110"/>
      <c r="BH39" s="110"/>
      <c r="BI39" s="110"/>
      <c r="BJ39" s="110"/>
      <c r="BK39" s="110"/>
      <c r="BL39" s="110"/>
      <c r="BM39" s="110"/>
      <c r="BN39" s="110"/>
      <c r="BO39" s="110"/>
      <c r="BP39" s="110"/>
      <c r="BQ39" s="110"/>
    </row>
    <row r="40" spans="3:69" ht="15" customHeight="1">
      <c r="C40" s="78" t="s">
        <v>138</v>
      </c>
      <c r="D40" s="105"/>
      <c r="E40" s="105"/>
      <c r="F40" s="105"/>
      <c r="G40" s="105"/>
      <c r="H40" s="105"/>
      <c r="I40" s="105"/>
      <c r="J40" s="105"/>
      <c r="K40" s="105"/>
      <c r="L40" s="54"/>
      <c r="M40" s="54"/>
      <c r="AT40" s="45"/>
      <c r="AU40" s="45"/>
      <c r="AV40" s="45"/>
      <c r="AW40" s="134"/>
      <c r="AX40" s="134"/>
      <c r="AY40" s="134"/>
      <c r="AZ40" s="134"/>
      <c r="BA40" s="134"/>
      <c r="BB40" s="134"/>
      <c r="BC40" s="134"/>
      <c r="BD40" s="134"/>
      <c r="BE40" s="134"/>
      <c r="BF40" s="134"/>
      <c r="BG40" s="134"/>
      <c r="BH40" s="134"/>
      <c r="BI40" s="134"/>
      <c r="BJ40" s="134"/>
      <c r="BK40" s="134"/>
      <c r="BL40" s="134"/>
      <c r="BM40" s="134"/>
      <c r="BN40" s="134"/>
      <c r="BO40" s="134"/>
      <c r="BP40" s="134"/>
      <c r="BQ40" s="134"/>
    </row>
    <row r="41" spans="3:69" ht="15" customHeight="1">
      <c r="C41" s="43" t="s">
        <v>135</v>
      </c>
      <c r="D41" s="105"/>
      <c r="E41" s="105"/>
      <c r="F41" s="105"/>
      <c r="G41" s="105"/>
      <c r="H41" s="105"/>
      <c r="I41" s="105"/>
      <c r="J41" s="105"/>
      <c r="K41" s="105"/>
      <c r="AT41" s="45"/>
      <c r="AU41" s="45"/>
      <c r="AV41" s="45"/>
      <c r="AW41" s="236">
        <v>0</v>
      </c>
      <c r="AX41" s="236"/>
      <c r="AY41" s="236"/>
      <c r="AZ41" s="236"/>
      <c r="BA41" s="236"/>
      <c r="BB41" s="236"/>
      <c r="BC41" s="236"/>
      <c r="BD41" s="236"/>
      <c r="BE41" s="236"/>
      <c r="BF41" s="236"/>
      <c r="BG41" s="134"/>
      <c r="BH41" s="236">
        <v>0</v>
      </c>
      <c r="BI41" s="236"/>
      <c r="BJ41" s="236"/>
      <c r="BK41" s="236"/>
      <c r="BL41" s="236"/>
      <c r="BM41" s="236"/>
      <c r="BN41" s="236"/>
      <c r="BO41" s="236"/>
      <c r="BP41" s="236"/>
      <c r="BQ41" s="236"/>
    </row>
    <row r="42" spans="3:69" ht="15" customHeight="1">
      <c r="C42" s="43" t="s">
        <v>93</v>
      </c>
      <c r="D42" s="105"/>
      <c r="E42" s="105"/>
      <c r="F42" s="105"/>
      <c r="G42" s="105"/>
      <c r="H42" s="105"/>
      <c r="I42" s="105"/>
      <c r="J42" s="105"/>
      <c r="K42" s="105"/>
      <c r="AT42" s="45"/>
      <c r="AU42" s="45"/>
      <c r="AV42" s="45"/>
      <c r="AW42" s="236">
        <v>0</v>
      </c>
      <c r="AX42" s="236"/>
      <c r="AY42" s="236"/>
      <c r="AZ42" s="236"/>
      <c r="BA42" s="236"/>
      <c r="BB42" s="236"/>
      <c r="BC42" s="236"/>
      <c r="BD42" s="236"/>
      <c r="BE42" s="236"/>
      <c r="BF42" s="236"/>
      <c r="BG42" s="134"/>
      <c r="BH42" s="236">
        <v>0</v>
      </c>
      <c r="BI42" s="236"/>
      <c r="BJ42" s="236"/>
      <c r="BK42" s="236"/>
      <c r="BL42" s="236"/>
      <c r="BM42" s="236"/>
      <c r="BN42" s="236"/>
      <c r="BO42" s="236"/>
      <c r="BP42" s="236"/>
      <c r="BQ42" s="236"/>
    </row>
    <row r="43" spans="3:69" ht="15" customHeight="1">
      <c r="C43" s="43" t="s">
        <v>136</v>
      </c>
      <c r="D43" s="105"/>
      <c r="E43" s="105"/>
      <c r="F43" s="105"/>
      <c r="G43" s="105"/>
      <c r="H43" s="105"/>
      <c r="I43" s="105"/>
      <c r="J43" s="105"/>
      <c r="K43" s="105"/>
      <c r="AT43" s="45"/>
      <c r="AU43" s="45"/>
      <c r="AV43" s="45"/>
      <c r="AW43" s="236">
        <v>14</v>
      </c>
      <c r="AX43" s="236"/>
      <c r="AY43" s="236"/>
      <c r="AZ43" s="236"/>
      <c r="BA43" s="236"/>
      <c r="BB43" s="236"/>
      <c r="BC43" s="236"/>
      <c r="BD43" s="236"/>
      <c r="BE43" s="236"/>
      <c r="BF43" s="236"/>
      <c r="BG43" s="134"/>
      <c r="BH43" s="236">
        <v>80</v>
      </c>
      <c r="BI43" s="236"/>
      <c r="BJ43" s="236"/>
      <c r="BK43" s="236"/>
      <c r="BL43" s="236"/>
      <c r="BM43" s="236"/>
      <c r="BN43" s="236"/>
      <c r="BO43" s="236"/>
      <c r="BP43" s="236"/>
      <c r="BQ43" s="236"/>
    </row>
    <row r="44" spans="3:69" ht="15" customHeight="1">
      <c r="C44" s="197" t="s">
        <v>139</v>
      </c>
      <c r="D44" s="105"/>
      <c r="E44" s="105"/>
      <c r="F44" s="105"/>
      <c r="G44" s="105"/>
      <c r="H44" s="105"/>
      <c r="I44" s="105"/>
      <c r="J44" s="105"/>
      <c r="K44" s="105"/>
      <c r="L44" s="54"/>
      <c r="M44" s="54"/>
      <c r="AT44" s="45"/>
      <c r="AU44" s="45"/>
      <c r="AV44" s="45"/>
      <c r="AW44" s="252">
        <f>SUM(AW41:BF43)</f>
        <v>14</v>
      </c>
      <c r="AX44" s="252"/>
      <c r="AY44" s="252"/>
      <c r="AZ44" s="252"/>
      <c r="BA44" s="252"/>
      <c r="BB44" s="252"/>
      <c r="BC44" s="252"/>
      <c r="BD44" s="252"/>
      <c r="BE44" s="252"/>
      <c r="BF44" s="252"/>
      <c r="BG44" s="215"/>
      <c r="BH44" s="252">
        <f>SUM(BH41:BQ43)</f>
        <v>80</v>
      </c>
      <c r="BI44" s="252"/>
      <c r="BJ44" s="252"/>
      <c r="BK44" s="252"/>
      <c r="BL44" s="252"/>
      <c r="BM44" s="252"/>
      <c r="BN44" s="252"/>
      <c r="BO44" s="252"/>
      <c r="BP44" s="252"/>
      <c r="BQ44" s="252"/>
    </row>
    <row r="45" spans="3:85" s="78" customFormat="1" ht="15" customHeight="1" thickBot="1">
      <c r="C45" s="197" t="s">
        <v>141</v>
      </c>
      <c r="D45" s="79"/>
      <c r="E45" s="79"/>
      <c r="F45" s="79"/>
      <c r="G45" s="79"/>
      <c r="H45" s="79"/>
      <c r="I45" s="79"/>
      <c r="J45" s="79"/>
      <c r="K45" s="79"/>
      <c r="AT45" s="113"/>
      <c r="AU45" s="113"/>
      <c r="AV45" s="113"/>
      <c r="AW45" s="251">
        <f>AW44+AW38</f>
        <v>246</v>
      </c>
      <c r="AX45" s="251"/>
      <c r="AY45" s="251"/>
      <c r="AZ45" s="251"/>
      <c r="BA45" s="251"/>
      <c r="BB45" s="251"/>
      <c r="BC45" s="251"/>
      <c r="BD45" s="251"/>
      <c r="BE45" s="251"/>
      <c r="BF45" s="251"/>
      <c r="BG45" s="215"/>
      <c r="BH45" s="251">
        <f>BH44+BH38</f>
        <v>227</v>
      </c>
      <c r="BI45" s="251"/>
      <c r="BJ45" s="251"/>
      <c r="BK45" s="251"/>
      <c r="BL45" s="251"/>
      <c r="BM45" s="251"/>
      <c r="BN45" s="251"/>
      <c r="BO45" s="251"/>
      <c r="BP45" s="251"/>
      <c r="BQ45" s="251"/>
      <c r="CA45" s="183"/>
      <c r="CB45" s="184"/>
      <c r="CC45" s="183"/>
      <c r="CD45" s="187"/>
      <c r="CE45" s="187"/>
      <c r="CF45" s="187"/>
      <c r="CG45" s="187"/>
    </row>
    <row r="46" spans="3:85" s="48" customFormat="1" ht="15.75" thickBot="1">
      <c r="C46" s="198" t="s">
        <v>147</v>
      </c>
      <c r="D46" s="114"/>
      <c r="E46" s="114"/>
      <c r="F46" s="114"/>
      <c r="G46" s="114"/>
      <c r="H46" s="114"/>
      <c r="I46" s="114"/>
      <c r="J46" s="114"/>
      <c r="K46" s="114"/>
      <c r="AT46" s="115"/>
      <c r="AU46" s="115"/>
      <c r="AV46" s="115"/>
      <c r="AW46" s="249">
        <f>AW31-AW45</f>
        <v>19887</v>
      </c>
      <c r="AX46" s="249"/>
      <c r="AY46" s="249"/>
      <c r="AZ46" s="249"/>
      <c r="BA46" s="249"/>
      <c r="BB46" s="249"/>
      <c r="BC46" s="249"/>
      <c r="BD46" s="249"/>
      <c r="BE46" s="249"/>
      <c r="BF46" s="249"/>
      <c r="BG46" s="215"/>
      <c r="BH46" s="249">
        <f>BH31-BH45</f>
        <v>19895</v>
      </c>
      <c r="BI46" s="249"/>
      <c r="BJ46" s="249"/>
      <c r="BK46" s="249"/>
      <c r="BL46" s="249"/>
      <c r="BM46" s="249"/>
      <c r="BN46" s="249"/>
      <c r="BO46" s="249"/>
      <c r="BP46" s="249"/>
      <c r="BQ46" s="249"/>
      <c r="CA46" s="183"/>
      <c r="CB46" s="184"/>
      <c r="CC46" s="183"/>
      <c r="CD46" s="187"/>
      <c r="CE46" s="187"/>
      <c r="CF46" s="187"/>
      <c r="CG46" s="187"/>
    </row>
    <row r="47" spans="3:69" ht="15" customHeight="1" thickTop="1">
      <c r="C47" s="58"/>
      <c r="D47" s="105"/>
      <c r="E47" s="105"/>
      <c r="F47" s="105"/>
      <c r="G47" s="105"/>
      <c r="H47" s="105"/>
      <c r="I47" s="105"/>
      <c r="J47" s="105"/>
      <c r="K47" s="105"/>
      <c r="L47" s="54"/>
      <c r="M47" s="54"/>
      <c r="AT47" s="45"/>
      <c r="AU47" s="45"/>
      <c r="AV47" s="45"/>
      <c r="AW47" s="134"/>
      <c r="AX47" s="134"/>
      <c r="AY47" s="110"/>
      <c r="AZ47" s="110"/>
      <c r="BA47" s="110"/>
      <c r="BB47" s="110"/>
      <c r="BC47" s="110"/>
      <c r="BD47" s="110"/>
      <c r="BE47" s="110"/>
      <c r="BF47" s="110"/>
      <c r="BG47" s="110"/>
      <c r="BH47" s="110"/>
      <c r="BI47" s="110"/>
      <c r="BJ47" s="110"/>
      <c r="BK47" s="110"/>
      <c r="BL47" s="110"/>
      <c r="BM47" s="110"/>
      <c r="BN47" s="110"/>
      <c r="BO47" s="110"/>
      <c r="BP47" s="110"/>
      <c r="BQ47" s="110"/>
    </row>
    <row r="48" spans="3:69" ht="15" customHeight="1">
      <c r="C48" s="78" t="s">
        <v>140</v>
      </c>
      <c r="D48" s="105"/>
      <c r="E48" s="105"/>
      <c r="F48" s="105"/>
      <c r="G48" s="105"/>
      <c r="H48" s="105"/>
      <c r="I48" s="105"/>
      <c r="J48" s="105"/>
      <c r="K48" s="105"/>
      <c r="L48" s="54"/>
      <c r="M48" s="54"/>
      <c r="AT48" s="45"/>
      <c r="AU48" s="45"/>
      <c r="AV48" s="45"/>
      <c r="AW48" s="134"/>
      <c r="AX48" s="134"/>
      <c r="AY48" s="134"/>
      <c r="AZ48" s="134"/>
      <c r="BA48" s="134"/>
      <c r="BB48" s="134"/>
      <c r="BC48" s="134"/>
      <c r="BD48" s="134"/>
      <c r="BE48" s="134"/>
      <c r="BF48" s="134"/>
      <c r="BG48" s="134"/>
      <c r="BH48" s="134"/>
      <c r="BI48" s="134"/>
      <c r="BJ48" s="134"/>
      <c r="BK48" s="134"/>
      <c r="BL48" s="134"/>
      <c r="BM48" s="134"/>
      <c r="BN48" s="134"/>
      <c r="BO48" s="134"/>
      <c r="BP48" s="134"/>
      <c r="BQ48" s="134"/>
    </row>
    <row r="49" spans="3:69" ht="15" customHeight="1">
      <c r="C49" s="43" t="s">
        <v>94</v>
      </c>
      <c r="D49" s="105"/>
      <c r="E49" s="105"/>
      <c r="F49" s="105"/>
      <c r="G49" s="105"/>
      <c r="H49" s="105"/>
      <c r="I49" s="105"/>
      <c r="J49" s="105"/>
      <c r="K49" s="105"/>
      <c r="AT49" s="45"/>
      <c r="AU49" s="45"/>
      <c r="AV49" s="45"/>
      <c r="AW49" s="236">
        <v>19411</v>
      </c>
      <c r="AX49" s="236"/>
      <c r="AY49" s="236"/>
      <c r="AZ49" s="236"/>
      <c r="BA49" s="236"/>
      <c r="BB49" s="236"/>
      <c r="BC49" s="236"/>
      <c r="BD49" s="236"/>
      <c r="BE49" s="236"/>
      <c r="BF49" s="236"/>
      <c r="BG49" s="134"/>
      <c r="BH49" s="236">
        <v>19895</v>
      </c>
      <c r="BI49" s="236"/>
      <c r="BJ49" s="236"/>
      <c r="BK49" s="236"/>
      <c r="BL49" s="236"/>
      <c r="BM49" s="236"/>
      <c r="BN49" s="236"/>
      <c r="BO49" s="236"/>
      <c r="BP49" s="236"/>
      <c r="BQ49" s="236"/>
    </row>
    <row r="50" spans="3:69" ht="15" customHeight="1" thickBot="1">
      <c r="C50" s="43" t="s">
        <v>95</v>
      </c>
      <c r="D50" s="105"/>
      <c r="E50" s="105"/>
      <c r="F50" s="105"/>
      <c r="G50" s="105"/>
      <c r="H50" s="105"/>
      <c r="I50" s="105"/>
      <c r="J50" s="105"/>
      <c r="K50" s="105"/>
      <c r="AT50" s="45"/>
      <c r="AU50" s="45"/>
      <c r="AV50" s="45"/>
      <c r="AW50" s="236">
        <v>476</v>
      </c>
      <c r="AX50" s="236"/>
      <c r="AY50" s="236"/>
      <c r="AZ50" s="236"/>
      <c r="BA50" s="236"/>
      <c r="BB50" s="236"/>
      <c r="BC50" s="236"/>
      <c r="BD50" s="236"/>
      <c r="BE50" s="236"/>
      <c r="BF50" s="236"/>
      <c r="BG50" s="134"/>
      <c r="BH50" s="236">
        <v>0</v>
      </c>
      <c r="BI50" s="236"/>
      <c r="BJ50" s="236"/>
      <c r="BK50" s="236"/>
      <c r="BL50" s="236"/>
      <c r="BM50" s="236"/>
      <c r="BN50" s="236"/>
      <c r="BO50" s="236"/>
      <c r="BP50" s="236"/>
      <c r="BQ50" s="236"/>
    </row>
    <row r="51" spans="3:69" ht="15" customHeight="1" hidden="1">
      <c r="C51" s="43" t="s">
        <v>96</v>
      </c>
      <c r="D51" s="105"/>
      <c r="E51" s="105"/>
      <c r="F51" s="105"/>
      <c r="G51" s="105"/>
      <c r="H51" s="105"/>
      <c r="I51" s="105"/>
      <c r="J51" s="105"/>
      <c r="K51" s="105"/>
      <c r="AT51" s="45"/>
      <c r="AU51" s="45"/>
      <c r="AV51" s="45"/>
      <c r="AW51" s="250">
        <f>AW49+AW50</f>
        <v>19887</v>
      </c>
      <c r="AX51" s="250"/>
      <c r="AY51" s="250"/>
      <c r="AZ51" s="250"/>
      <c r="BA51" s="250"/>
      <c r="BB51" s="250"/>
      <c r="BC51" s="250"/>
      <c r="BD51" s="250"/>
      <c r="BE51" s="250"/>
      <c r="BF51" s="250"/>
      <c r="BG51" s="134"/>
      <c r="BH51" s="250">
        <f>BH49+BH50</f>
        <v>19895</v>
      </c>
      <c r="BI51" s="250"/>
      <c r="BJ51" s="250"/>
      <c r="BK51" s="250"/>
      <c r="BL51" s="250"/>
      <c r="BM51" s="250"/>
      <c r="BN51" s="250"/>
      <c r="BO51" s="250"/>
      <c r="BP51" s="250"/>
      <c r="BQ51" s="250"/>
    </row>
    <row r="52" spans="3:69" ht="15" customHeight="1" hidden="1" thickBot="1">
      <c r="C52" s="43" t="s">
        <v>97</v>
      </c>
      <c r="D52" s="105"/>
      <c r="E52" s="105"/>
      <c r="F52" s="105"/>
      <c r="G52" s="105"/>
      <c r="H52" s="105"/>
      <c r="I52" s="105"/>
      <c r="J52" s="105"/>
      <c r="K52" s="105"/>
      <c r="AT52" s="45"/>
      <c r="AU52" s="45"/>
      <c r="AV52" s="45"/>
      <c r="AW52" s="236"/>
      <c r="AX52" s="236"/>
      <c r="AY52" s="236"/>
      <c r="AZ52" s="236"/>
      <c r="BA52" s="236"/>
      <c r="BB52" s="236"/>
      <c r="BC52" s="236"/>
      <c r="BD52" s="236"/>
      <c r="BE52" s="236"/>
      <c r="BF52" s="236"/>
      <c r="BG52" s="134"/>
      <c r="BH52" s="236">
        <v>0</v>
      </c>
      <c r="BI52" s="236"/>
      <c r="BJ52" s="236"/>
      <c r="BK52" s="236"/>
      <c r="BL52" s="236"/>
      <c r="BM52" s="236"/>
      <c r="BN52" s="236"/>
      <c r="BO52" s="236"/>
      <c r="BP52" s="236"/>
      <c r="BQ52" s="236"/>
    </row>
    <row r="53" spans="3:85" s="48" customFormat="1" ht="15.75" thickBot="1">
      <c r="C53" s="198" t="s">
        <v>148</v>
      </c>
      <c r="D53" s="114"/>
      <c r="E53" s="114"/>
      <c r="F53" s="114"/>
      <c r="G53" s="114"/>
      <c r="H53" s="114"/>
      <c r="I53" s="114"/>
      <c r="J53" s="114"/>
      <c r="K53" s="114"/>
      <c r="AT53" s="115"/>
      <c r="AU53" s="115"/>
      <c r="AV53" s="115"/>
      <c r="AW53" s="249">
        <f>AW52+AW51</f>
        <v>19887</v>
      </c>
      <c r="AX53" s="249"/>
      <c r="AY53" s="249"/>
      <c r="AZ53" s="249"/>
      <c r="BA53" s="249"/>
      <c r="BB53" s="249"/>
      <c r="BC53" s="249"/>
      <c r="BD53" s="249"/>
      <c r="BE53" s="249"/>
      <c r="BF53" s="249"/>
      <c r="BG53" s="215"/>
      <c r="BH53" s="249">
        <f>BH52+BH51</f>
        <v>19895</v>
      </c>
      <c r="BI53" s="249"/>
      <c r="BJ53" s="249"/>
      <c r="BK53" s="249"/>
      <c r="BL53" s="249"/>
      <c r="BM53" s="249"/>
      <c r="BN53" s="249"/>
      <c r="BO53" s="249"/>
      <c r="BP53" s="249"/>
      <c r="BQ53" s="249"/>
      <c r="CA53" s="183"/>
      <c r="CB53" s="184"/>
      <c r="CC53" s="183"/>
      <c r="CD53" s="187"/>
      <c r="CE53" s="187"/>
      <c r="CF53" s="187"/>
      <c r="CG53" s="187"/>
    </row>
    <row r="54" ht="15" customHeight="1" thickTop="1">
      <c r="B54" s="41"/>
    </row>
    <row r="55" ht="12.75">
      <c r="B55" s="41"/>
    </row>
    <row r="56" spans="3:6" ht="18">
      <c r="C56" s="44" t="str">
        <f>'SPFR - Front Cover'!$C$40</f>
        <v>Warrumbungle Shire Council</v>
      </c>
      <c r="E56" s="45"/>
      <c r="F56" s="45"/>
    </row>
    <row r="57" ht="21" customHeight="1"/>
    <row r="58" ht="18.75" customHeight="1">
      <c r="C58" s="46" t="s">
        <v>99</v>
      </c>
    </row>
    <row r="59" ht="13.5" customHeight="1">
      <c r="C59" s="54" t="s">
        <v>212</v>
      </c>
    </row>
    <row r="60" ht="13.5" customHeight="1"/>
    <row r="61" spans="3:69" ht="0.75" customHeight="1">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row>
    <row r="62" spans="3:69" ht="16.5" customHeight="1">
      <c r="C62" s="140"/>
      <c r="D62" s="140"/>
      <c r="E62" s="140"/>
      <c r="F62" s="140"/>
      <c r="G62" s="140"/>
      <c r="H62" s="140"/>
      <c r="I62" s="140"/>
      <c r="J62" s="140"/>
      <c r="K62" s="140"/>
      <c r="L62" s="54"/>
      <c r="AW62" s="243" t="s">
        <v>122</v>
      </c>
      <c r="AX62" s="243"/>
      <c r="AY62" s="243"/>
      <c r="AZ62" s="243"/>
      <c r="BA62" s="243"/>
      <c r="BB62" s="243"/>
      <c r="BC62" s="243"/>
      <c r="BD62" s="243"/>
      <c r="BE62" s="243"/>
      <c r="BF62" s="243"/>
      <c r="BG62" s="92"/>
      <c r="BH62" s="243" t="s">
        <v>122</v>
      </c>
      <c r="BI62" s="243"/>
      <c r="BJ62" s="243"/>
      <c r="BK62" s="243"/>
      <c r="BL62" s="243"/>
      <c r="BM62" s="243"/>
      <c r="BN62" s="243"/>
      <c r="BO62" s="243"/>
      <c r="BP62" s="243"/>
      <c r="BQ62" s="243"/>
    </row>
    <row r="63" spans="3:69" ht="16.5" customHeight="1">
      <c r="C63" s="58" t="s">
        <v>123</v>
      </c>
      <c r="D63" s="140"/>
      <c r="E63" s="140"/>
      <c r="F63" s="140"/>
      <c r="G63" s="140"/>
      <c r="H63" s="140"/>
      <c r="I63" s="140"/>
      <c r="J63" s="140"/>
      <c r="K63" s="140"/>
      <c r="L63" s="54"/>
      <c r="M63" s="58"/>
      <c r="AW63" s="243">
        <v>2007</v>
      </c>
      <c r="AX63" s="243"/>
      <c r="AY63" s="243"/>
      <c r="AZ63" s="243"/>
      <c r="BA63" s="243"/>
      <c r="BB63" s="243"/>
      <c r="BC63" s="243"/>
      <c r="BD63" s="243"/>
      <c r="BE63" s="243"/>
      <c r="BF63" s="243"/>
      <c r="BG63" s="92"/>
      <c r="BH63" s="243">
        <v>2006</v>
      </c>
      <c r="BI63" s="243"/>
      <c r="BJ63" s="243"/>
      <c r="BK63" s="243"/>
      <c r="BL63" s="243"/>
      <c r="BM63" s="243"/>
      <c r="BN63" s="243"/>
      <c r="BO63" s="243"/>
      <c r="BP63" s="243"/>
      <c r="BQ63" s="243"/>
    </row>
    <row r="64" spans="3:69" ht="0.75" customHeight="1">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row>
    <row r="65" ht="15" customHeight="1"/>
    <row r="66" spans="3:69" ht="15" customHeight="1">
      <c r="C66" s="78" t="s">
        <v>124</v>
      </c>
      <c r="D66" s="105"/>
      <c r="E66" s="105"/>
      <c r="F66" s="105"/>
      <c r="G66" s="105"/>
      <c r="H66" s="105"/>
      <c r="I66" s="105"/>
      <c r="J66" s="105"/>
      <c r="K66" s="105"/>
      <c r="L66" s="54"/>
      <c r="M66" s="54"/>
      <c r="AT66" s="45"/>
      <c r="AU66" s="45"/>
      <c r="AV66" s="45"/>
      <c r="AW66" s="45"/>
      <c r="AY66" s="105"/>
      <c r="AZ66" s="105"/>
      <c r="BA66" s="105"/>
      <c r="BB66" s="105"/>
      <c r="BC66" s="105"/>
      <c r="BD66" s="105"/>
      <c r="BE66" s="105"/>
      <c r="BF66" s="105"/>
      <c r="BG66" s="105"/>
      <c r="BH66" s="106"/>
      <c r="BI66" s="105"/>
      <c r="BJ66" s="105"/>
      <c r="BK66" s="105"/>
      <c r="BL66" s="105"/>
      <c r="BM66" s="105"/>
      <c r="BN66" s="105"/>
      <c r="BO66" s="105"/>
      <c r="BP66" s="105"/>
      <c r="BQ66" s="105"/>
    </row>
    <row r="67" spans="3:69" ht="15" customHeight="1">
      <c r="C67" s="78" t="s">
        <v>125</v>
      </c>
      <c r="D67" s="105"/>
      <c r="E67" s="105"/>
      <c r="F67" s="105"/>
      <c r="G67" s="105"/>
      <c r="H67" s="105"/>
      <c r="I67" s="105"/>
      <c r="J67" s="105"/>
      <c r="K67" s="105"/>
      <c r="L67" s="54"/>
      <c r="M67" s="54"/>
      <c r="AT67" s="45"/>
      <c r="AU67" s="45"/>
      <c r="AV67" s="45"/>
      <c r="AW67" s="45"/>
      <c r="AY67" s="105"/>
      <c r="AZ67" s="105"/>
      <c r="BA67" s="105"/>
      <c r="BB67" s="105"/>
      <c r="BC67" s="105"/>
      <c r="BD67" s="105"/>
      <c r="BE67" s="105"/>
      <c r="BF67" s="105"/>
      <c r="BG67" s="105"/>
      <c r="BH67" s="106"/>
      <c r="BI67" s="105"/>
      <c r="BJ67" s="105"/>
      <c r="BK67" s="105"/>
      <c r="BL67" s="105"/>
      <c r="BM67" s="105"/>
      <c r="BN67" s="105"/>
      <c r="BO67" s="105"/>
      <c r="BP67" s="105"/>
      <c r="BQ67" s="105"/>
    </row>
    <row r="68" spans="3:69" ht="15" customHeight="1">
      <c r="C68" s="43" t="s">
        <v>88</v>
      </c>
      <c r="D68" s="105"/>
      <c r="E68" s="105"/>
      <c r="F68" s="105"/>
      <c r="G68" s="105"/>
      <c r="H68" s="105"/>
      <c r="I68" s="105"/>
      <c r="J68" s="105"/>
      <c r="K68" s="105"/>
      <c r="AW68" s="236">
        <f>579-31</f>
        <v>548</v>
      </c>
      <c r="AX68" s="236"/>
      <c r="AY68" s="236"/>
      <c r="AZ68" s="236"/>
      <c r="BA68" s="236"/>
      <c r="BB68" s="236"/>
      <c r="BC68" s="236"/>
      <c r="BD68" s="236"/>
      <c r="BE68" s="236"/>
      <c r="BF68" s="236"/>
      <c r="BG68" s="134"/>
      <c r="BH68" s="236">
        <v>431</v>
      </c>
      <c r="BI68" s="236"/>
      <c r="BJ68" s="236"/>
      <c r="BK68" s="236"/>
      <c r="BL68" s="236"/>
      <c r="BM68" s="236"/>
      <c r="BN68" s="236"/>
      <c r="BO68" s="236"/>
      <c r="BP68" s="236"/>
      <c r="BQ68" s="236"/>
    </row>
    <row r="69" spans="3:69" ht="15" customHeight="1">
      <c r="C69" s="43" t="s">
        <v>155</v>
      </c>
      <c r="D69" s="105"/>
      <c r="E69" s="105"/>
      <c r="F69" s="105"/>
      <c r="G69" s="105"/>
      <c r="H69" s="105"/>
      <c r="I69" s="105"/>
      <c r="J69" s="105"/>
      <c r="K69" s="105"/>
      <c r="AW69" s="236">
        <v>0</v>
      </c>
      <c r="AX69" s="236"/>
      <c r="AY69" s="236"/>
      <c r="AZ69" s="236"/>
      <c r="BA69" s="236"/>
      <c r="BB69" s="236"/>
      <c r="BC69" s="236"/>
      <c r="BD69" s="236"/>
      <c r="BE69" s="236"/>
      <c r="BF69" s="236"/>
      <c r="BG69" s="134"/>
      <c r="BH69" s="236">
        <v>0</v>
      </c>
      <c r="BI69" s="236"/>
      <c r="BJ69" s="236"/>
      <c r="BK69" s="236"/>
      <c r="BL69" s="236"/>
      <c r="BM69" s="236"/>
      <c r="BN69" s="236"/>
      <c r="BO69" s="236"/>
      <c r="BP69" s="236"/>
      <c r="BQ69" s="236"/>
    </row>
    <row r="70" spans="3:69" ht="15" customHeight="1">
      <c r="C70" s="43" t="s">
        <v>126</v>
      </c>
      <c r="D70" s="105"/>
      <c r="E70" s="105"/>
      <c r="F70" s="105"/>
      <c r="G70" s="105"/>
      <c r="H70" s="105"/>
      <c r="I70" s="105"/>
      <c r="J70" s="105"/>
      <c r="K70" s="105"/>
      <c r="AT70" s="45"/>
      <c r="AU70" s="45"/>
      <c r="AV70" s="45"/>
      <c r="AW70" s="236">
        <v>306</v>
      </c>
      <c r="AX70" s="236"/>
      <c r="AY70" s="236"/>
      <c r="AZ70" s="236"/>
      <c r="BA70" s="236"/>
      <c r="BB70" s="236"/>
      <c r="BC70" s="236"/>
      <c r="BD70" s="236"/>
      <c r="BE70" s="236"/>
      <c r="BF70" s="236"/>
      <c r="BG70" s="134"/>
      <c r="BH70" s="236">
        <v>198</v>
      </c>
      <c r="BI70" s="236"/>
      <c r="BJ70" s="236"/>
      <c r="BK70" s="236"/>
      <c r="BL70" s="236"/>
      <c r="BM70" s="236"/>
      <c r="BN70" s="236"/>
      <c r="BO70" s="236"/>
      <c r="BP70" s="236"/>
      <c r="BQ70" s="236"/>
    </row>
    <row r="71" spans="3:69" ht="15" customHeight="1">
      <c r="C71" s="43" t="s">
        <v>127</v>
      </c>
      <c r="D71" s="105"/>
      <c r="E71" s="105"/>
      <c r="F71" s="105"/>
      <c r="G71" s="105"/>
      <c r="H71" s="105"/>
      <c r="I71" s="105"/>
      <c r="J71" s="105"/>
      <c r="K71" s="105"/>
      <c r="AT71" s="45"/>
      <c r="AU71" s="45"/>
      <c r="AV71" s="45"/>
      <c r="AW71" s="236">
        <v>4</v>
      </c>
      <c r="AX71" s="236"/>
      <c r="AY71" s="236"/>
      <c r="AZ71" s="236"/>
      <c r="BA71" s="236"/>
      <c r="BB71" s="236"/>
      <c r="BC71" s="236"/>
      <c r="BD71" s="236"/>
      <c r="BE71" s="236"/>
      <c r="BF71" s="236"/>
      <c r="BG71" s="134"/>
      <c r="BH71" s="236">
        <v>8</v>
      </c>
      <c r="BI71" s="236"/>
      <c r="BJ71" s="236"/>
      <c r="BK71" s="236"/>
      <c r="BL71" s="236"/>
      <c r="BM71" s="236"/>
      <c r="BN71" s="236"/>
      <c r="BO71" s="236"/>
      <c r="BP71" s="236"/>
      <c r="BQ71" s="236"/>
    </row>
    <row r="72" spans="3:69" ht="15" customHeight="1">
      <c r="C72" s="43" t="s">
        <v>128</v>
      </c>
      <c r="D72" s="105"/>
      <c r="E72" s="105"/>
      <c r="F72" s="105"/>
      <c r="G72" s="105"/>
      <c r="H72" s="105"/>
      <c r="I72" s="105"/>
      <c r="J72" s="105"/>
      <c r="K72" s="105"/>
      <c r="AT72" s="45"/>
      <c r="AU72" s="45"/>
      <c r="AV72" s="45"/>
      <c r="AW72" s="236">
        <v>0</v>
      </c>
      <c r="AX72" s="236"/>
      <c r="AY72" s="236"/>
      <c r="AZ72" s="236"/>
      <c r="BA72" s="236"/>
      <c r="BB72" s="236"/>
      <c r="BC72" s="236"/>
      <c r="BD72" s="236"/>
      <c r="BE72" s="236"/>
      <c r="BF72" s="236"/>
      <c r="BG72" s="134"/>
      <c r="BH72" s="236">
        <v>0</v>
      </c>
      <c r="BI72" s="236"/>
      <c r="BJ72" s="236"/>
      <c r="BK72" s="236"/>
      <c r="BL72" s="236"/>
      <c r="BM72" s="236"/>
      <c r="BN72" s="236"/>
      <c r="BO72" s="236"/>
      <c r="BP72" s="236"/>
      <c r="BQ72" s="236"/>
    </row>
    <row r="73" spans="3:69" ht="15" customHeight="1">
      <c r="C73" s="43" t="s">
        <v>89</v>
      </c>
      <c r="D73" s="105"/>
      <c r="E73" s="105"/>
      <c r="F73" s="105"/>
      <c r="G73" s="105"/>
      <c r="H73" s="105"/>
      <c r="I73" s="105"/>
      <c r="J73" s="105"/>
      <c r="K73" s="105"/>
      <c r="AT73" s="45"/>
      <c r="AU73" s="45"/>
      <c r="AV73" s="45"/>
      <c r="AW73" s="236">
        <v>0</v>
      </c>
      <c r="AX73" s="236"/>
      <c r="AY73" s="236"/>
      <c r="AZ73" s="236"/>
      <c r="BA73" s="236"/>
      <c r="BB73" s="236"/>
      <c r="BC73" s="236"/>
      <c r="BD73" s="236"/>
      <c r="BE73" s="236"/>
      <c r="BF73" s="236"/>
      <c r="BG73" s="134"/>
      <c r="BH73" s="236">
        <v>0</v>
      </c>
      <c r="BI73" s="236"/>
      <c r="BJ73" s="236"/>
      <c r="BK73" s="236"/>
      <c r="BL73" s="236"/>
      <c r="BM73" s="236"/>
      <c r="BN73" s="236"/>
      <c r="BO73" s="236"/>
      <c r="BP73" s="236"/>
      <c r="BQ73" s="236"/>
    </row>
    <row r="74" spans="3:69" ht="15" customHeight="1">
      <c r="C74" s="197" t="s">
        <v>129</v>
      </c>
      <c r="D74" s="105"/>
      <c r="E74" s="105"/>
      <c r="F74" s="105"/>
      <c r="G74" s="105"/>
      <c r="H74" s="105"/>
      <c r="I74" s="105"/>
      <c r="J74" s="105"/>
      <c r="K74" s="105"/>
      <c r="L74" s="54"/>
      <c r="M74" s="54"/>
      <c r="AT74" s="45"/>
      <c r="AU74" s="45"/>
      <c r="AV74" s="45"/>
      <c r="AW74" s="252">
        <f>SUM(AW68:BF73)</f>
        <v>858</v>
      </c>
      <c r="AX74" s="252"/>
      <c r="AY74" s="252"/>
      <c r="AZ74" s="252"/>
      <c r="BA74" s="252"/>
      <c r="BB74" s="252"/>
      <c r="BC74" s="252"/>
      <c r="BD74" s="252"/>
      <c r="BE74" s="252"/>
      <c r="BF74" s="252"/>
      <c r="BG74" s="215"/>
      <c r="BH74" s="252">
        <f>SUM(BH68:BQ73)</f>
        <v>637</v>
      </c>
      <c r="BI74" s="252"/>
      <c r="BJ74" s="252"/>
      <c r="BK74" s="252"/>
      <c r="BL74" s="252"/>
      <c r="BM74" s="252"/>
      <c r="BN74" s="252"/>
      <c r="BO74" s="252"/>
      <c r="BP74" s="252"/>
      <c r="BQ74" s="252"/>
    </row>
    <row r="75" spans="3:69" ht="15" customHeight="1">
      <c r="C75" s="58"/>
      <c r="D75" s="105"/>
      <c r="E75" s="105"/>
      <c r="F75" s="105"/>
      <c r="G75" s="105"/>
      <c r="H75" s="105"/>
      <c r="I75" s="105"/>
      <c r="J75" s="105"/>
      <c r="K75" s="105"/>
      <c r="L75" s="54"/>
      <c r="M75" s="54"/>
      <c r="AT75" s="45"/>
      <c r="AU75" s="45"/>
      <c r="AV75" s="45"/>
      <c r="AW75" s="134"/>
      <c r="AX75" s="134"/>
      <c r="AY75" s="110"/>
      <c r="AZ75" s="110"/>
      <c r="BA75" s="110"/>
      <c r="BB75" s="110"/>
      <c r="BC75" s="110"/>
      <c r="BD75" s="110"/>
      <c r="BE75" s="110"/>
      <c r="BF75" s="110"/>
      <c r="BG75" s="110"/>
      <c r="BH75" s="110"/>
      <c r="BI75" s="110"/>
      <c r="BJ75" s="110"/>
      <c r="BK75" s="110"/>
      <c r="BL75" s="110"/>
      <c r="BM75" s="110"/>
      <c r="BN75" s="110"/>
      <c r="BO75" s="110"/>
      <c r="BP75" s="110"/>
      <c r="BQ75" s="110"/>
    </row>
    <row r="76" spans="3:69" ht="15" customHeight="1">
      <c r="C76" s="78" t="s">
        <v>130</v>
      </c>
      <c r="D76" s="105"/>
      <c r="E76" s="105"/>
      <c r="F76" s="105"/>
      <c r="G76" s="105"/>
      <c r="H76" s="105"/>
      <c r="I76" s="105"/>
      <c r="J76" s="105"/>
      <c r="K76" s="105"/>
      <c r="L76" s="54"/>
      <c r="M76" s="54"/>
      <c r="AT76" s="45"/>
      <c r="AU76" s="45"/>
      <c r="AV76" s="45"/>
      <c r="AW76" s="134"/>
      <c r="AX76" s="134"/>
      <c r="AY76" s="134"/>
      <c r="AZ76" s="134"/>
      <c r="BA76" s="134"/>
      <c r="BB76" s="134"/>
      <c r="BC76" s="134"/>
      <c r="BD76" s="134"/>
      <c r="BE76" s="134"/>
      <c r="BF76" s="134"/>
      <c r="BG76" s="134"/>
      <c r="BH76" s="134"/>
      <c r="BI76" s="134"/>
      <c r="BJ76" s="134"/>
      <c r="BK76" s="134"/>
      <c r="BL76" s="134"/>
      <c r="BM76" s="134"/>
      <c r="BN76" s="134"/>
      <c r="BO76" s="134"/>
      <c r="BP76" s="134"/>
      <c r="BQ76" s="134"/>
    </row>
    <row r="77" spans="3:69" ht="15" customHeight="1">
      <c r="C77" s="43" t="s">
        <v>155</v>
      </c>
      <c r="D77" s="105"/>
      <c r="E77" s="105"/>
      <c r="F77" s="105"/>
      <c r="G77" s="105"/>
      <c r="H77" s="105"/>
      <c r="I77" s="105"/>
      <c r="J77" s="105"/>
      <c r="K77" s="105"/>
      <c r="AT77" s="45"/>
      <c r="AU77" s="45"/>
      <c r="AV77" s="45"/>
      <c r="AW77" s="236">
        <v>2564</v>
      </c>
      <c r="AX77" s="236"/>
      <c r="AY77" s="236"/>
      <c r="AZ77" s="236"/>
      <c r="BA77" s="236"/>
      <c r="BB77" s="236"/>
      <c r="BC77" s="236"/>
      <c r="BD77" s="236"/>
      <c r="BE77" s="236"/>
      <c r="BF77" s="236"/>
      <c r="BG77" s="134"/>
      <c r="BH77" s="236">
        <v>2551</v>
      </c>
      <c r="BI77" s="236"/>
      <c r="BJ77" s="236"/>
      <c r="BK77" s="236"/>
      <c r="BL77" s="236"/>
      <c r="BM77" s="236"/>
      <c r="BN77" s="236"/>
      <c r="BO77" s="236"/>
      <c r="BP77" s="236"/>
      <c r="BQ77" s="236"/>
    </row>
    <row r="78" spans="3:69" ht="15" customHeight="1">
      <c r="C78" s="43" t="s">
        <v>126</v>
      </c>
      <c r="D78" s="105"/>
      <c r="E78" s="105"/>
      <c r="F78" s="105"/>
      <c r="G78" s="105"/>
      <c r="H78" s="105"/>
      <c r="I78" s="105"/>
      <c r="J78" s="105"/>
      <c r="K78" s="105"/>
      <c r="AT78" s="45"/>
      <c r="AU78" s="45"/>
      <c r="AV78" s="45"/>
      <c r="AW78" s="236">
        <v>34</v>
      </c>
      <c r="AX78" s="236"/>
      <c r="AY78" s="236"/>
      <c r="AZ78" s="236"/>
      <c r="BA78" s="236"/>
      <c r="BB78" s="236"/>
      <c r="BC78" s="236"/>
      <c r="BD78" s="236"/>
      <c r="BE78" s="236"/>
      <c r="BF78" s="236"/>
      <c r="BG78" s="134"/>
      <c r="BH78" s="236">
        <v>26</v>
      </c>
      <c r="BI78" s="236"/>
      <c r="BJ78" s="236"/>
      <c r="BK78" s="236"/>
      <c r="BL78" s="236"/>
      <c r="BM78" s="236"/>
      <c r="BN78" s="236"/>
      <c r="BO78" s="236"/>
      <c r="BP78" s="236"/>
      <c r="BQ78" s="236"/>
    </row>
    <row r="79" spans="3:69" ht="15" customHeight="1">
      <c r="C79" s="43" t="s">
        <v>127</v>
      </c>
      <c r="D79" s="105"/>
      <c r="E79" s="105"/>
      <c r="F79" s="105"/>
      <c r="G79" s="105"/>
      <c r="H79" s="105"/>
      <c r="I79" s="105"/>
      <c r="J79" s="105"/>
      <c r="K79" s="105"/>
      <c r="AT79" s="45"/>
      <c r="AU79" s="45"/>
      <c r="AV79" s="45"/>
      <c r="AW79" s="236">
        <v>0</v>
      </c>
      <c r="AX79" s="236"/>
      <c r="AY79" s="236"/>
      <c r="AZ79" s="236"/>
      <c r="BA79" s="236"/>
      <c r="BB79" s="236"/>
      <c r="BC79" s="236"/>
      <c r="BD79" s="236"/>
      <c r="BE79" s="236"/>
      <c r="BF79" s="236"/>
      <c r="BG79" s="134"/>
      <c r="BH79" s="236">
        <v>0</v>
      </c>
      <c r="BI79" s="236"/>
      <c r="BJ79" s="236"/>
      <c r="BK79" s="236"/>
      <c r="BL79" s="236"/>
      <c r="BM79" s="236"/>
      <c r="BN79" s="236"/>
      <c r="BO79" s="236"/>
      <c r="BP79" s="236"/>
      <c r="BQ79" s="236"/>
    </row>
    <row r="80" spans="3:69" ht="15" customHeight="1">
      <c r="C80" s="43" t="s">
        <v>90</v>
      </c>
      <c r="D80" s="105"/>
      <c r="E80" s="105"/>
      <c r="F80" s="105"/>
      <c r="G80" s="105"/>
      <c r="H80" s="105"/>
      <c r="I80" s="105"/>
      <c r="J80" s="105"/>
      <c r="K80" s="105"/>
      <c r="AT80" s="45"/>
      <c r="AU80" s="45"/>
      <c r="AV80" s="45"/>
      <c r="AW80" s="236">
        <v>14481</v>
      </c>
      <c r="AX80" s="236"/>
      <c r="AY80" s="236"/>
      <c r="AZ80" s="236"/>
      <c r="BA80" s="236"/>
      <c r="BB80" s="236"/>
      <c r="BC80" s="236"/>
      <c r="BD80" s="236"/>
      <c r="BE80" s="236"/>
      <c r="BF80" s="236"/>
      <c r="BG80" s="134"/>
      <c r="BH80" s="236">
        <v>9689</v>
      </c>
      <c r="BI80" s="236"/>
      <c r="BJ80" s="236"/>
      <c r="BK80" s="236"/>
      <c r="BL80" s="236"/>
      <c r="BM80" s="236"/>
      <c r="BN80" s="236"/>
      <c r="BO80" s="236"/>
      <c r="BP80" s="236"/>
      <c r="BQ80" s="236"/>
    </row>
    <row r="81" spans="3:69" ht="15" customHeight="1">
      <c r="C81" s="43" t="s">
        <v>91</v>
      </c>
      <c r="D81" s="105"/>
      <c r="E81" s="105"/>
      <c r="F81" s="105"/>
      <c r="G81" s="105"/>
      <c r="H81" s="105"/>
      <c r="I81" s="105"/>
      <c r="J81" s="105"/>
      <c r="K81" s="105"/>
      <c r="AT81" s="45"/>
      <c r="AU81" s="45"/>
      <c r="AV81" s="45"/>
      <c r="AW81" s="236">
        <v>0</v>
      </c>
      <c r="AX81" s="236"/>
      <c r="AY81" s="236"/>
      <c r="AZ81" s="236"/>
      <c r="BA81" s="236"/>
      <c r="BB81" s="236"/>
      <c r="BC81" s="236"/>
      <c r="BD81" s="236"/>
      <c r="BE81" s="236"/>
      <c r="BF81" s="236"/>
      <c r="BG81" s="134"/>
      <c r="BH81" s="236">
        <v>0</v>
      </c>
      <c r="BI81" s="236"/>
      <c r="BJ81" s="236"/>
      <c r="BK81" s="236"/>
      <c r="BL81" s="236"/>
      <c r="BM81" s="236"/>
      <c r="BN81" s="236"/>
      <c r="BO81" s="236"/>
      <c r="BP81" s="236"/>
      <c r="BQ81" s="236"/>
    </row>
    <row r="82" spans="3:69" ht="15" customHeight="1">
      <c r="C82" s="43" t="s">
        <v>92</v>
      </c>
      <c r="D82" s="105"/>
      <c r="E82" s="105"/>
      <c r="F82" s="105"/>
      <c r="G82" s="105"/>
      <c r="H82" s="105"/>
      <c r="I82" s="105"/>
      <c r="J82" s="105"/>
      <c r="K82" s="105"/>
      <c r="AT82" s="45"/>
      <c r="AU82" s="45"/>
      <c r="AV82" s="45"/>
      <c r="AW82" s="236">
        <v>0</v>
      </c>
      <c r="AX82" s="236"/>
      <c r="AY82" s="236"/>
      <c r="AZ82" s="236"/>
      <c r="BA82" s="236"/>
      <c r="BB82" s="236"/>
      <c r="BC82" s="236"/>
      <c r="BD82" s="236"/>
      <c r="BE82" s="236"/>
      <c r="BF82" s="236"/>
      <c r="BG82" s="134"/>
      <c r="BH82" s="236">
        <v>0</v>
      </c>
      <c r="BI82" s="236"/>
      <c r="BJ82" s="236"/>
      <c r="BK82" s="236"/>
      <c r="BL82" s="236"/>
      <c r="BM82" s="236"/>
      <c r="BN82" s="236"/>
      <c r="BO82" s="236"/>
      <c r="BP82" s="236"/>
      <c r="BQ82" s="236"/>
    </row>
    <row r="83" spans="3:69" ht="15" customHeight="1">
      <c r="C83" s="43" t="s">
        <v>128</v>
      </c>
      <c r="D83" s="105"/>
      <c r="E83" s="105"/>
      <c r="F83" s="105"/>
      <c r="G83" s="105"/>
      <c r="H83" s="105"/>
      <c r="I83" s="105"/>
      <c r="J83" s="105"/>
      <c r="K83" s="105"/>
      <c r="AT83" s="45"/>
      <c r="AU83" s="45"/>
      <c r="AV83" s="45"/>
      <c r="AW83" s="236">
        <v>0</v>
      </c>
      <c r="AX83" s="236"/>
      <c r="AY83" s="236"/>
      <c r="AZ83" s="236"/>
      <c r="BA83" s="236"/>
      <c r="BB83" s="236"/>
      <c r="BC83" s="236"/>
      <c r="BD83" s="236"/>
      <c r="BE83" s="236"/>
      <c r="BF83" s="236"/>
      <c r="BG83" s="134"/>
      <c r="BH83" s="236">
        <v>0</v>
      </c>
      <c r="BI83" s="236"/>
      <c r="BJ83" s="236"/>
      <c r="BK83" s="236"/>
      <c r="BL83" s="236"/>
      <c r="BM83" s="236"/>
      <c r="BN83" s="236"/>
      <c r="BO83" s="236"/>
      <c r="BP83" s="236"/>
      <c r="BQ83" s="236"/>
    </row>
    <row r="84" spans="3:69" ht="15" customHeight="1">
      <c r="C84" s="197" t="s">
        <v>98</v>
      </c>
      <c r="D84" s="105"/>
      <c r="E84" s="105"/>
      <c r="F84" s="105"/>
      <c r="G84" s="105"/>
      <c r="H84" s="105"/>
      <c r="I84" s="105"/>
      <c r="J84" s="105"/>
      <c r="K84" s="105"/>
      <c r="L84" s="54"/>
      <c r="M84" s="54"/>
      <c r="AT84" s="45"/>
      <c r="AU84" s="45"/>
      <c r="AV84" s="45"/>
      <c r="AW84" s="252">
        <f>SUM(AW77:BF83)</f>
        <v>17079</v>
      </c>
      <c r="AX84" s="252"/>
      <c r="AY84" s="252"/>
      <c r="AZ84" s="252"/>
      <c r="BA84" s="252"/>
      <c r="BB84" s="252"/>
      <c r="BC84" s="252"/>
      <c r="BD84" s="252"/>
      <c r="BE84" s="252"/>
      <c r="BF84" s="252"/>
      <c r="BG84" s="215"/>
      <c r="BH84" s="252">
        <f>SUM(BH77:BQ83)</f>
        <v>12266</v>
      </c>
      <c r="BI84" s="252"/>
      <c r="BJ84" s="252"/>
      <c r="BK84" s="252"/>
      <c r="BL84" s="252"/>
      <c r="BM84" s="252"/>
      <c r="BN84" s="252"/>
      <c r="BO84" s="252"/>
      <c r="BP84" s="252"/>
      <c r="BQ84" s="252"/>
    </row>
    <row r="85" spans="3:85" s="104" customFormat="1" ht="15" customHeight="1" thickBot="1">
      <c r="C85" s="197" t="s">
        <v>132</v>
      </c>
      <c r="D85" s="111"/>
      <c r="E85" s="111"/>
      <c r="F85" s="111"/>
      <c r="G85" s="111"/>
      <c r="H85" s="111"/>
      <c r="I85" s="111"/>
      <c r="J85" s="111"/>
      <c r="K85" s="111"/>
      <c r="AT85" s="112"/>
      <c r="AU85" s="112"/>
      <c r="AV85" s="112"/>
      <c r="AW85" s="251">
        <f>AW84+AW74</f>
        <v>17937</v>
      </c>
      <c r="AX85" s="251"/>
      <c r="AY85" s="251"/>
      <c r="AZ85" s="251"/>
      <c r="BA85" s="251"/>
      <c r="BB85" s="251"/>
      <c r="BC85" s="251"/>
      <c r="BD85" s="251"/>
      <c r="BE85" s="251"/>
      <c r="BF85" s="251"/>
      <c r="BG85" s="215"/>
      <c r="BH85" s="251">
        <f>BH84+BH74</f>
        <v>12903</v>
      </c>
      <c r="BI85" s="251"/>
      <c r="BJ85" s="251"/>
      <c r="BK85" s="251"/>
      <c r="BL85" s="251"/>
      <c r="BM85" s="251"/>
      <c r="BN85" s="251"/>
      <c r="BO85" s="251"/>
      <c r="BP85" s="251"/>
      <c r="BQ85" s="251"/>
      <c r="CA85" s="183"/>
      <c r="CB85" s="184"/>
      <c r="CC85" s="183"/>
      <c r="CD85" s="187"/>
      <c r="CE85" s="187"/>
      <c r="CF85" s="187"/>
      <c r="CG85" s="187"/>
    </row>
    <row r="86" spans="3:69" ht="15" customHeight="1">
      <c r="C86" s="58"/>
      <c r="D86" s="105"/>
      <c r="E86" s="105"/>
      <c r="F86" s="105"/>
      <c r="G86" s="105"/>
      <c r="H86" s="105"/>
      <c r="I86" s="105"/>
      <c r="J86" s="105"/>
      <c r="K86" s="105"/>
      <c r="L86" s="54"/>
      <c r="M86" s="54"/>
      <c r="AT86" s="45"/>
      <c r="AU86" s="45"/>
      <c r="AV86" s="45"/>
      <c r="AW86" s="134"/>
      <c r="AX86" s="134"/>
      <c r="AY86" s="110"/>
      <c r="AZ86" s="110"/>
      <c r="BA86" s="110"/>
      <c r="BB86" s="110"/>
      <c r="BC86" s="110"/>
      <c r="BD86" s="110"/>
      <c r="BE86" s="110"/>
      <c r="BF86" s="110"/>
      <c r="BG86" s="110"/>
      <c r="BH86" s="110"/>
      <c r="BI86" s="110"/>
      <c r="BJ86" s="110"/>
      <c r="BK86" s="110"/>
      <c r="BL86" s="110"/>
      <c r="BM86" s="110"/>
      <c r="BN86" s="110"/>
      <c r="BO86" s="110"/>
      <c r="BP86" s="110"/>
      <c r="BQ86" s="110"/>
    </row>
    <row r="87" spans="3:69" ht="15" customHeight="1">
      <c r="C87" s="78" t="s">
        <v>133</v>
      </c>
      <c r="D87" s="105"/>
      <c r="E87" s="105"/>
      <c r="F87" s="105"/>
      <c r="G87" s="105"/>
      <c r="H87" s="105"/>
      <c r="I87" s="105"/>
      <c r="J87" s="105"/>
      <c r="K87" s="105"/>
      <c r="L87" s="54"/>
      <c r="M87" s="54"/>
      <c r="AT87" s="45"/>
      <c r="AU87" s="45"/>
      <c r="AV87" s="45"/>
      <c r="AW87" s="134"/>
      <c r="AX87" s="134"/>
      <c r="AY87" s="134"/>
      <c r="AZ87" s="134"/>
      <c r="BA87" s="134"/>
      <c r="BB87" s="134"/>
      <c r="BC87" s="134"/>
      <c r="BD87" s="134"/>
      <c r="BE87" s="134"/>
      <c r="BF87" s="134"/>
      <c r="BG87" s="134"/>
      <c r="BH87" s="134"/>
      <c r="BI87" s="134"/>
      <c r="BJ87" s="134"/>
      <c r="BK87" s="134"/>
      <c r="BL87" s="134"/>
      <c r="BM87" s="134"/>
      <c r="BN87" s="134"/>
      <c r="BO87" s="134"/>
      <c r="BP87" s="134"/>
      <c r="BQ87" s="134"/>
    </row>
    <row r="88" spans="3:69" ht="15" customHeight="1">
      <c r="C88" s="78" t="s">
        <v>134</v>
      </c>
      <c r="D88" s="105"/>
      <c r="E88" s="105"/>
      <c r="F88" s="105"/>
      <c r="G88" s="105"/>
      <c r="H88" s="105"/>
      <c r="I88" s="105"/>
      <c r="J88" s="105"/>
      <c r="K88" s="105"/>
      <c r="L88" s="54"/>
      <c r="M88" s="54"/>
      <c r="AT88" s="45"/>
      <c r="AU88" s="45"/>
      <c r="AV88" s="45"/>
      <c r="AW88" s="134"/>
      <c r="AX88" s="134"/>
      <c r="AY88" s="134"/>
      <c r="AZ88" s="134"/>
      <c r="BA88" s="134"/>
      <c r="BB88" s="134"/>
      <c r="BC88" s="134"/>
      <c r="BD88" s="134"/>
      <c r="BE88" s="134"/>
      <c r="BF88" s="134"/>
      <c r="BG88" s="134"/>
      <c r="BH88" s="134"/>
      <c r="BI88" s="134"/>
      <c r="BJ88" s="134"/>
      <c r="BK88" s="134"/>
      <c r="BL88" s="134"/>
      <c r="BM88" s="134"/>
      <c r="BN88" s="134"/>
      <c r="BO88" s="134"/>
      <c r="BP88" s="134"/>
      <c r="BQ88" s="134"/>
    </row>
    <row r="89" spans="3:69" ht="15" customHeight="1">
      <c r="C89" s="43" t="s">
        <v>135</v>
      </c>
      <c r="D89" s="105"/>
      <c r="E89" s="105"/>
      <c r="F89" s="105"/>
      <c r="G89" s="105"/>
      <c r="H89" s="105"/>
      <c r="I89" s="105"/>
      <c r="J89" s="105"/>
      <c r="K89" s="105"/>
      <c r="AT89" s="45"/>
      <c r="AU89" s="45"/>
      <c r="AV89" s="45"/>
      <c r="AW89" s="236">
        <v>1</v>
      </c>
      <c r="AX89" s="236"/>
      <c r="AY89" s="236"/>
      <c r="AZ89" s="236"/>
      <c r="BA89" s="236"/>
      <c r="BB89" s="236"/>
      <c r="BC89" s="236"/>
      <c r="BD89" s="236"/>
      <c r="BE89" s="236"/>
      <c r="BF89" s="236"/>
      <c r="BG89" s="134"/>
      <c r="BH89" s="236">
        <v>3</v>
      </c>
      <c r="BI89" s="236"/>
      <c r="BJ89" s="236"/>
      <c r="BK89" s="236"/>
      <c r="BL89" s="236"/>
      <c r="BM89" s="236"/>
      <c r="BN89" s="236"/>
      <c r="BO89" s="236"/>
      <c r="BP89" s="236"/>
      <c r="BQ89" s="236"/>
    </row>
    <row r="90" spans="3:69" ht="15" customHeight="1">
      <c r="C90" s="43" t="s">
        <v>93</v>
      </c>
      <c r="D90" s="105"/>
      <c r="E90" s="105"/>
      <c r="F90" s="105"/>
      <c r="G90" s="105"/>
      <c r="H90" s="105"/>
      <c r="I90" s="105"/>
      <c r="J90" s="105"/>
      <c r="K90" s="105"/>
      <c r="AT90" s="45"/>
      <c r="AU90" s="45"/>
      <c r="AV90" s="45"/>
      <c r="AW90" s="236">
        <v>14</v>
      </c>
      <c r="AX90" s="236"/>
      <c r="AY90" s="236"/>
      <c r="AZ90" s="236"/>
      <c r="BA90" s="236"/>
      <c r="BB90" s="236"/>
      <c r="BC90" s="236"/>
      <c r="BD90" s="236"/>
      <c r="BE90" s="236"/>
      <c r="BF90" s="236"/>
      <c r="BG90" s="134"/>
      <c r="BH90" s="236">
        <v>23</v>
      </c>
      <c r="BI90" s="236"/>
      <c r="BJ90" s="236"/>
      <c r="BK90" s="236"/>
      <c r="BL90" s="236"/>
      <c r="BM90" s="236"/>
      <c r="BN90" s="236"/>
      <c r="BO90" s="236"/>
      <c r="BP90" s="236"/>
      <c r="BQ90" s="236"/>
    </row>
    <row r="91" spans="3:69" ht="15" customHeight="1">
      <c r="C91" s="43" t="s">
        <v>136</v>
      </c>
      <c r="D91" s="105"/>
      <c r="E91" s="105"/>
      <c r="F91" s="105"/>
      <c r="G91" s="105"/>
      <c r="H91" s="105"/>
      <c r="I91" s="105"/>
      <c r="J91" s="105"/>
      <c r="K91" s="105"/>
      <c r="AT91" s="45"/>
      <c r="AU91" s="45"/>
      <c r="AV91" s="45"/>
      <c r="AW91" s="236">
        <v>45</v>
      </c>
      <c r="AX91" s="236"/>
      <c r="AY91" s="236"/>
      <c r="AZ91" s="236"/>
      <c r="BA91" s="236"/>
      <c r="BB91" s="236"/>
      <c r="BC91" s="236"/>
      <c r="BD91" s="236"/>
      <c r="BE91" s="236"/>
      <c r="BF91" s="236"/>
      <c r="BG91" s="134"/>
      <c r="BH91" s="236">
        <v>26</v>
      </c>
      <c r="BI91" s="236"/>
      <c r="BJ91" s="236"/>
      <c r="BK91" s="236"/>
      <c r="BL91" s="236"/>
      <c r="BM91" s="236"/>
      <c r="BN91" s="236"/>
      <c r="BO91" s="236"/>
      <c r="BP91" s="236"/>
      <c r="BQ91" s="236"/>
    </row>
    <row r="92" spans="3:69" ht="15" customHeight="1">
      <c r="C92" s="197" t="s">
        <v>137</v>
      </c>
      <c r="D92" s="105"/>
      <c r="E92" s="105"/>
      <c r="F92" s="105"/>
      <c r="G92" s="105"/>
      <c r="H92" s="105"/>
      <c r="I92" s="105"/>
      <c r="J92" s="105"/>
      <c r="K92" s="105"/>
      <c r="L92" s="54"/>
      <c r="M92" s="54"/>
      <c r="AT92" s="45"/>
      <c r="AU92" s="45"/>
      <c r="AV92" s="45"/>
      <c r="AW92" s="252">
        <f>SUM(AW88:BF91)</f>
        <v>60</v>
      </c>
      <c r="AX92" s="252"/>
      <c r="AY92" s="252"/>
      <c r="AZ92" s="252"/>
      <c r="BA92" s="252"/>
      <c r="BB92" s="252"/>
      <c r="BC92" s="252"/>
      <c r="BD92" s="252"/>
      <c r="BE92" s="252"/>
      <c r="BF92" s="252"/>
      <c r="BG92" s="215"/>
      <c r="BH92" s="252">
        <f>SUM(BH88:BQ91)</f>
        <v>52</v>
      </c>
      <c r="BI92" s="252"/>
      <c r="BJ92" s="252"/>
      <c r="BK92" s="252"/>
      <c r="BL92" s="252"/>
      <c r="BM92" s="252"/>
      <c r="BN92" s="252"/>
      <c r="BO92" s="252"/>
      <c r="BP92" s="252"/>
      <c r="BQ92" s="252"/>
    </row>
    <row r="93" spans="3:69" ht="15" customHeight="1">
      <c r="C93" s="58"/>
      <c r="D93" s="105"/>
      <c r="E93" s="105"/>
      <c r="F93" s="105"/>
      <c r="G93" s="105"/>
      <c r="H93" s="105"/>
      <c r="I93" s="105"/>
      <c r="J93" s="105"/>
      <c r="K93" s="105"/>
      <c r="L93" s="54"/>
      <c r="M93" s="54"/>
      <c r="AT93" s="45"/>
      <c r="AU93" s="45"/>
      <c r="AV93" s="45"/>
      <c r="AW93" s="134"/>
      <c r="AX93" s="134"/>
      <c r="AY93" s="110"/>
      <c r="AZ93" s="110"/>
      <c r="BA93" s="110"/>
      <c r="BB93" s="110"/>
      <c r="BC93" s="110"/>
      <c r="BD93" s="110"/>
      <c r="BE93" s="110"/>
      <c r="BF93" s="110"/>
      <c r="BG93" s="110"/>
      <c r="BH93" s="110"/>
      <c r="BI93" s="110"/>
      <c r="BJ93" s="110"/>
      <c r="BK93" s="110"/>
      <c r="BL93" s="110"/>
      <c r="BM93" s="110"/>
      <c r="BN93" s="110"/>
      <c r="BO93" s="110"/>
      <c r="BP93" s="110"/>
      <c r="BQ93" s="110"/>
    </row>
    <row r="94" spans="3:69" ht="15" customHeight="1">
      <c r="C94" s="78" t="s">
        <v>138</v>
      </c>
      <c r="D94" s="105"/>
      <c r="E94" s="105"/>
      <c r="F94" s="105"/>
      <c r="G94" s="105"/>
      <c r="H94" s="105"/>
      <c r="I94" s="105"/>
      <c r="J94" s="105"/>
      <c r="K94" s="105"/>
      <c r="L94" s="54"/>
      <c r="M94" s="54"/>
      <c r="AT94" s="45"/>
      <c r="AU94" s="45"/>
      <c r="AV94" s="45"/>
      <c r="AW94" s="134"/>
      <c r="AX94" s="134"/>
      <c r="AY94" s="134"/>
      <c r="AZ94" s="134"/>
      <c r="BA94" s="134"/>
      <c r="BB94" s="134"/>
      <c r="BC94" s="134"/>
      <c r="BD94" s="134"/>
      <c r="BE94" s="134"/>
      <c r="BF94" s="134"/>
      <c r="BG94" s="134"/>
      <c r="BH94" s="134"/>
      <c r="BI94" s="134"/>
      <c r="BJ94" s="134"/>
      <c r="BK94" s="134"/>
      <c r="BL94" s="134"/>
      <c r="BM94" s="134"/>
      <c r="BN94" s="134"/>
      <c r="BO94" s="134"/>
      <c r="BP94" s="134"/>
      <c r="BQ94" s="134"/>
    </row>
    <row r="95" spans="3:69" ht="15" customHeight="1">
      <c r="C95" s="43" t="s">
        <v>135</v>
      </c>
      <c r="D95" s="105"/>
      <c r="E95" s="105"/>
      <c r="F95" s="105"/>
      <c r="G95" s="105"/>
      <c r="H95" s="105"/>
      <c r="I95" s="105"/>
      <c r="J95" s="105"/>
      <c r="K95" s="105"/>
      <c r="AT95" s="45"/>
      <c r="AU95" s="45"/>
      <c r="AV95" s="45"/>
      <c r="AW95" s="236">
        <v>0</v>
      </c>
      <c r="AX95" s="236"/>
      <c r="AY95" s="236"/>
      <c r="AZ95" s="236"/>
      <c r="BA95" s="236"/>
      <c r="BB95" s="236"/>
      <c r="BC95" s="236"/>
      <c r="BD95" s="236"/>
      <c r="BE95" s="236"/>
      <c r="BF95" s="236"/>
      <c r="BG95" s="134"/>
      <c r="BH95" s="236">
        <v>0</v>
      </c>
      <c r="BI95" s="236"/>
      <c r="BJ95" s="236"/>
      <c r="BK95" s="236"/>
      <c r="BL95" s="236"/>
      <c r="BM95" s="236"/>
      <c r="BN95" s="236"/>
      <c r="BO95" s="236"/>
      <c r="BP95" s="236"/>
      <c r="BQ95" s="236"/>
    </row>
    <row r="96" spans="3:69" ht="15" customHeight="1">
      <c r="C96" s="43" t="s">
        <v>93</v>
      </c>
      <c r="D96" s="105"/>
      <c r="E96" s="105"/>
      <c r="F96" s="105"/>
      <c r="G96" s="105"/>
      <c r="H96" s="105"/>
      <c r="I96" s="105"/>
      <c r="J96" s="105"/>
      <c r="K96" s="105"/>
      <c r="AT96" s="45"/>
      <c r="AU96" s="45"/>
      <c r="AV96" s="45"/>
      <c r="AW96" s="236">
        <v>173</v>
      </c>
      <c r="AX96" s="236"/>
      <c r="AY96" s="236"/>
      <c r="AZ96" s="236"/>
      <c r="BA96" s="236"/>
      <c r="BB96" s="236"/>
      <c r="BC96" s="236"/>
      <c r="BD96" s="236"/>
      <c r="BE96" s="236"/>
      <c r="BF96" s="236"/>
      <c r="BG96" s="134"/>
      <c r="BH96" s="236">
        <v>370</v>
      </c>
      <c r="BI96" s="236"/>
      <c r="BJ96" s="236"/>
      <c r="BK96" s="236"/>
      <c r="BL96" s="236"/>
      <c r="BM96" s="236"/>
      <c r="BN96" s="236"/>
      <c r="BO96" s="236"/>
      <c r="BP96" s="236"/>
      <c r="BQ96" s="236"/>
    </row>
    <row r="97" spans="3:69" ht="15" customHeight="1">
      <c r="C97" s="43" t="s">
        <v>136</v>
      </c>
      <c r="D97" s="105"/>
      <c r="E97" s="105"/>
      <c r="F97" s="105"/>
      <c r="G97" s="105"/>
      <c r="H97" s="105"/>
      <c r="I97" s="105"/>
      <c r="J97" s="105"/>
      <c r="K97" s="105"/>
      <c r="AT97" s="45"/>
      <c r="AU97" s="45"/>
      <c r="AV97" s="45"/>
      <c r="AW97" s="236">
        <v>1</v>
      </c>
      <c r="AX97" s="236"/>
      <c r="AY97" s="236"/>
      <c r="AZ97" s="236"/>
      <c r="BA97" s="236"/>
      <c r="BB97" s="236"/>
      <c r="BC97" s="236"/>
      <c r="BD97" s="236"/>
      <c r="BE97" s="236"/>
      <c r="BF97" s="236"/>
      <c r="BG97" s="134"/>
      <c r="BH97" s="236">
        <v>2</v>
      </c>
      <c r="BI97" s="236"/>
      <c r="BJ97" s="236"/>
      <c r="BK97" s="236"/>
      <c r="BL97" s="236"/>
      <c r="BM97" s="236"/>
      <c r="BN97" s="236"/>
      <c r="BO97" s="236"/>
      <c r="BP97" s="236"/>
      <c r="BQ97" s="236"/>
    </row>
    <row r="98" spans="3:69" ht="15" customHeight="1">
      <c r="C98" s="197" t="s">
        <v>139</v>
      </c>
      <c r="D98" s="105"/>
      <c r="E98" s="105"/>
      <c r="F98" s="105"/>
      <c r="G98" s="105"/>
      <c r="H98" s="105"/>
      <c r="I98" s="105"/>
      <c r="J98" s="105"/>
      <c r="K98" s="105"/>
      <c r="L98" s="54"/>
      <c r="M98" s="54"/>
      <c r="AT98" s="45"/>
      <c r="AU98" s="45"/>
      <c r="AV98" s="45"/>
      <c r="AW98" s="252">
        <f>SUM(AW95:BF97)</f>
        <v>174</v>
      </c>
      <c r="AX98" s="252"/>
      <c r="AY98" s="252"/>
      <c r="AZ98" s="252"/>
      <c r="BA98" s="252"/>
      <c r="BB98" s="252"/>
      <c r="BC98" s="252"/>
      <c r="BD98" s="252"/>
      <c r="BE98" s="252"/>
      <c r="BF98" s="252"/>
      <c r="BG98" s="215"/>
      <c r="BH98" s="252">
        <f>SUM(BH95:BQ97)</f>
        <v>372</v>
      </c>
      <c r="BI98" s="252"/>
      <c r="BJ98" s="252"/>
      <c r="BK98" s="252"/>
      <c r="BL98" s="252"/>
      <c r="BM98" s="252"/>
      <c r="BN98" s="252"/>
      <c r="BO98" s="252"/>
      <c r="BP98" s="252"/>
      <c r="BQ98" s="252"/>
    </row>
    <row r="99" spans="3:85" s="78" customFormat="1" ht="15" customHeight="1" thickBot="1">
      <c r="C99" s="197" t="s">
        <v>141</v>
      </c>
      <c r="D99" s="79"/>
      <c r="E99" s="79"/>
      <c r="F99" s="79"/>
      <c r="G99" s="79"/>
      <c r="H99" s="79"/>
      <c r="I99" s="79"/>
      <c r="J99" s="79"/>
      <c r="K99" s="79"/>
      <c r="AT99" s="113"/>
      <c r="AU99" s="113"/>
      <c r="AV99" s="113"/>
      <c r="AW99" s="251">
        <f>AW98+AW92</f>
        <v>234</v>
      </c>
      <c r="AX99" s="251"/>
      <c r="AY99" s="251"/>
      <c r="AZ99" s="251"/>
      <c r="BA99" s="251"/>
      <c r="BB99" s="251"/>
      <c r="BC99" s="251"/>
      <c r="BD99" s="251"/>
      <c r="BE99" s="251"/>
      <c r="BF99" s="251"/>
      <c r="BG99" s="215"/>
      <c r="BH99" s="251">
        <f>BH98+BH92</f>
        <v>424</v>
      </c>
      <c r="BI99" s="251"/>
      <c r="BJ99" s="251"/>
      <c r="BK99" s="251"/>
      <c r="BL99" s="251"/>
      <c r="BM99" s="251"/>
      <c r="BN99" s="251"/>
      <c r="BO99" s="251"/>
      <c r="BP99" s="251"/>
      <c r="BQ99" s="251"/>
      <c r="CA99" s="183"/>
      <c r="CB99" s="184"/>
      <c r="CC99" s="183"/>
      <c r="CD99" s="187"/>
      <c r="CE99" s="187"/>
      <c r="CF99" s="187"/>
      <c r="CG99" s="187"/>
    </row>
    <row r="100" spans="3:85" s="48" customFormat="1" ht="15" customHeight="1" thickBot="1">
      <c r="C100" s="198" t="s">
        <v>147</v>
      </c>
      <c r="D100" s="114"/>
      <c r="E100" s="114"/>
      <c r="F100" s="114"/>
      <c r="G100" s="114"/>
      <c r="H100" s="114"/>
      <c r="I100" s="114"/>
      <c r="J100" s="114"/>
      <c r="K100" s="114"/>
      <c r="AT100" s="115"/>
      <c r="AU100" s="115"/>
      <c r="AV100" s="115"/>
      <c r="AW100" s="249">
        <f>AW85-AW99</f>
        <v>17703</v>
      </c>
      <c r="AX100" s="249"/>
      <c r="AY100" s="249"/>
      <c r="AZ100" s="249"/>
      <c r="BA100" s="249"/>
      <c r="BB100" s="249"/>
      <c r="BC100" s="249"/>
      <c r="BD100" s="249"/>
      <c r="BE100" s="249"/>
      <c r="BF100" s="249"/>
      <c r="BG100" s="215"/>
      <c r="BH100" s="249">
        <f>BH85-BH99</f>
        <v>12479</v>
      </c>
      <c r="BI100" s="249"/>
      <c r="BJ100" s="249"/>
      <c r="BK100" s="249"/>
      <c r="BL100" s="249"/>
      <c r="BM100" s="249"/>
      <c r="BN100" s="249"/>
      <c r="BO100" s="249"/>
      <c r="BP100" s="249"/>
      <c r="BQ100" s="249"/>
      <c r="CA100" s="183"/>
      <c r="CB100" s="184"/>
      <c r="CC100" s="183"/>
      <c r="CD100" s="187"/>
      <c r="CE100" s="187"/>
      <c r="CF100" s="187"/>
      <c r="CG100" s="187"/>
    </row>
    <row r="101" spans="3:69" ht="15" customHeight="1" thickTop="1">
      <c r="C101" s="58"/>
      <c r="D101" s="105"/>
      <c r="E101" s="105"/>
      <c r="F101" s="105"/>
      <c r="G101" s="105"/>
      <c r="H101" s="105"/>
      <c r="I101" s="105"/>
      <c r="J101" s="105"/>
      <c r="K101" s="105"/>
      <c r="L101" s="54"/>
      <c r="M101" s="54"/>
      <c r="AT101" s="45"/>
      <c r="AU101" s="45"/>
      <c r="AV101" s="45"/>
      <c r="AW101" s="134"/>
      <c r="AX101" s="134"/>
      <c r="AY101" s="110"/>
      <c r="AZ101" s="110"/>
      <c r="BA101" s="110"/>
      <c r="BB101" s="110"/>
      <c r="BC101" s="110"/>
      <c r="BD101" s="110"/>
      <c r="BE101" s="110"/>
      <c r="BF101" s="110"/>
      <c r="BG101" s="110"/>
      <c r="BH101" s="110"/>
      <c r="BI101" s="110"/>
      <c r="BJ101" s="110"/>
      <c r="BK101" s="110"/>
      <c r="BL101" s="110"/>
      <c r="BM101" s="110"/>
      <c r="BN101" s="110"/>
      <c r="BO101" s="110"/>
      <c r="BP101" s="110"/>
      <c r="BQ101" s="110"/>
    </row>
    <row r="102" spans="3:69" ht="15" customHeight="1">
      <c r="C102" s="78" t="s">
        <v>140</v>
      </c>
      <c r="D102" s="105"/>
      <c r="E102" s="105"/>
      <c r="F102" s="105"/>
      <c r="G102" s="105"/>
      <c r="H102" s="105"/>
      <c r="I102" s="105"/>
      <c r="J102" s="105"/>
      <c r="K102" s="105"/>
      <c r="L102" s="54"/>
      <c r="M102" s="54"/>
      <c r="AT102" s="45"/>
      <c r="AU102" s="45"/>
      <c r="AV102" s="45"/>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row>
    <row r="103" spans="3:69" ht="15" customHeight="1">
      <c r="C103" s="43" t="s">
        <v>94</v>
      </c>
      <c r="D103" s="105"/>
      <c r="E103" s="105"/>
      <c r="F103" s="105"/>
      <c r="G103" s="105"/>
      <c r="H103" s="105"/>
      <c r="I103" s="105"/>
      <c r="J103" s="105"/>
      <c r="K103" s="105"/>
      <c r="AT103" s="45"/>
      <c r="AU103" s="45"/>
      <c r="AV103" s="45"/>
      <c r="AW103" s="236">
        <v>12571</v>
      </c>
      <c r="AX103" s="236"/>
      <c r="AY103" s="236"/>
      <c r="AZ103" s="236"/>
      <c r="BA103" s="236"/>
      <c r="BB103" s="236"/>
      <c r="BC103" s="236"/>
      <c r="BD103" s="236"/>
      <c r="BE103" s="236"/>
      <c r="BF103" s="236"/>
      <c r="BG103" s="134"/>
      <c r="BH103" s="236">
        <v>12479</v>
      </c>
      <c r="BI103" s="236"/>
      <c r="BJ103" s="236"/>
      <c r="BK103" s="236"/>
      <c r="BL103" s="236"/>
      <c r="BM103" s="236"/>
      <c r="BN103" s="236"/>
      <c r="BO103" s="236"/>
      <c r="BP103" s="236"/>
      <c r="BQ103" s="236"/>
    </row>
    <row r="104" spans="3:69" ht="15" customHeight="1" thickBot="1">
      <c r="C104" s="43" t="s">
        <v>95</v>
      </c>
      <c r="D104" s="105"/>
      <c r="E104" s="105"/>
      <c r="F104" s="105"/>
      <c r="G104" s="105"/>
      <c r="H104" s="105"/>
      <c r="I104" s="105"/>
      <c r="J104" s="105"/>
      <c r="K104" s="105"/>
      <c r="AT104" s="45"/>
      <c r="AU104" s="45"/>
      <c r="AV104" s="45"/>
      <c r="AW104" s="236">
        <v>5132</v>
      </c>
      <c r="AX104" s="236"/>
      <c r="AY104" s="236"/>
      <c r="AZ104" s="236"/>
      <c r="BA104" s="236"/>
      <c r="BB104" s="236"/>
      <c r="BC104" s="236"/>
      <c r="BD104" s="236"/>
      <c r="BE104" s="236"/>
      <c r="BF104" s="236"/>
      <c r="BG104" s="134"/>
      <c r="BH104" s="236">
        <v>0</v>
      </c>
      <c r="BI104" s="236"/>
      <c r="BJ104" s="236"/>
      <c r="BK104" s="236"/>
      <c r="BL104" s="236"/>
      <c r="BM104" s="236"/>
      <c r="BN104" s="236"/>
      <c r="BO104" s="236"/>
      <c r="BP104" s="236"/>
      <c r="BQ104" s="236"/>
    </row>
    <row r="105" spans="3:69" ht="15" customHeight="1" hidden="1">
      <c r="C105" s="43" t="s">
        <v>96</v>
      </c>
      <c r="D105" s="105"/>
      <c r="E105" s="105"/>
      <c r="F105" s="105"/>
      <c r="G105" s="105"/>
      <c r="H105" s="105"/>
      <c r="I105" s="105"/>
      <c r="J105" s="105"/>
      <c r="K105" s="105"/>
      <c r="AT105" s="45"/>
      <c r="AU105" s="45"/>
      <c r="AV105" s="45"/>
      <c r="AW105" s="250">
        <f>SUM(AW103:BF104)</f>
        <v>17703</v>
      </c>
      <c r="AX105" s="250"/>
      <c r="AY105" s="250"/>
      <c r="AZ105" s="250"/>
      <c r="BA105" s="250"/>
      <c r="BB105" s="250"/>
      <c r="BC105" s="250"/>
      <c r="BD105" s="250"/>
      <c r="BE105" s="250"/>
      <c r="BF105" s="250"/>
      <c r="BG105" s="134"/>
      <c r="BH105" s="250">
        <f>SUM(BH103:BQ104)</f>
        <v>12479</v>
      </c>
      <c r="BI105" s="250"/>
      <c r="BJ105" s="250"/>
      <c r="BK105" s="250"/>
      <c r="BL105" s="250"/>
      <c r="BM105" s="250"/>
      <c r="BN105" s="250"/>
      <c r="BO105" s="250"/>
      <c r="BP105" s="250"/>
      <c r="BQ105" s="250"/>
    </row>
    <row r="106" spans="3:69" ht="15" customHeight="1" hidden="1" thickBot="1">
      <c r="C106" s="43" t="s">
        <v>97</v>
      </c>
      <c r="D106" s="105"/>
      <c r="E106" s="105"/>
      <c r="F106" s="105"/>
      <c r="G106" s="105"/>
      <c r="H106" s="105"/>
      <c r="I106" s="105"/>
      <c r="J106" s="105"/>
      <c r="K106" s="105"/>
      <c r="AT106" s="45"/>
      <c r="AU106" s="45"/>
      <c r="AV106" s="45"/>
      <c r="AW106" s="236"/>
      <c r="AX106" s="236"/>
      <c r="AY106" s="236"/>
      <c r="AZ106" s="236"/>
      <c r="BA106" s="236"/>
      <c r="BB106" s="236"/>
      <c r="BC106" s="236"/>
      <c r="BD106" s="236"/>
      <c r="BE106" s="236"/>
      <c r="BF106" s="236"/>
      <c r="BG106" s="134"/>
      <c r="BH106" s="236">
        <v>0</v>
      </c>
      <c r="BI106" s="236"/>
      <c r="BJ106" s="236"/>
      <c r="BK106" s="236"/>
      <c r="BL106" s="236"/>
      <c r="BM106" s="236"/>
      <c r="BN106" s="236"/>
      <c r="BO106" s="236"/>
      <c r="BP106" s="236"/>
      <c r="BQ106" s="236"/>
    </row>
    <row r="107" spans="3:85" s="48" customFormat="1" ht="15" customHeight="1" thickBot="1">
      <c r="C107" s="198" t="s">
        <v>148</v>
      </c>
      <c r="D107" s="114"/>
      <c r="E107" s="114"/>
      <c r="F107" s="114"/>
      <c r="G107" s="114"/>
      <c r="H107" s="114"/>
      <c r="I107" s="114"/>
      <c r="J107" s="114"/>
      <c r="K107" s="114"/>
      <c r="AT107" s="115"/>
      <c r="AU107" s="115"/>
      <c r="AV107" s="115"/>
      <c r="AW107" s="249">
        <f>AW106+AW105</f>
        <v>17703</v>
      </c>
      <c r="AX107" s="249"/>
      <c r="AY107" s="249"/>
      <c r="AZ107" s="249"/>
      <c r="BA107" s="249"/>
      <c r="BB107" s="249"/>
      <c r="BC107" s="249"/>
      <c r="BD107" s="249"/>
      <c r="BE107" s="249"/>
      <c r="BF107" s="249"/>
      <c r="BG107" s="215"/>
      <c r="BH107" s="249">
        <f>BH106+BH105</f>
        <v>12479</v>
      </c>
      <c r="BI107" s="249"/>
      <c r="BJ107" s="249"/>
      <c r="BK107" s="249"/>
      <c r="BL107" s="249"/>
      <c r="BM107" s="249"/>
      <c r="BN107" s="249"/>
      <c r="BO107" s="249"/>
      <c r="BP107" s="249"/>
      <c r="BQ107" s="249"/>
      <c r="CA107" s="183"/>
      <c r="CB107" s="184"/>
      <c r="CC107" s="183"/>
      <c r="CD107" s="187"/>
      <c r="CE107" s="187"/>
      <c r="CF107" s="187"/>
      <c r="CG107" s="187"/>
    </row>
    <row r="108" spans="4:85" s="48" customFormat="1" ht="15" customHeight="1" thickTop="1">
      <c r="D108" s="114"/>
      <c r="E108" s="114"/>
      <c r="F108" s="114"/>
      <c r="G108" s="114"/>
      <c r="H108" s="114"/>
      <c r="I108" s="114"/>
      <c r="J108" s="114"/>
      <c r="K108" s="114"/>
      <c r="AT108" s="115"/>
      <c r="AU108" s="115"/>
      <c r="AV108" s="115"/>
      <c r="AW108" s="166"/>
      <c r="AX108" s="166"/>
      <c r="AY108" s="166"/>
      <c r="AZ108" s="166"/>
      <c r="BA108" s="166"/>
      <c r="BB108" s="166"/>
      <c r="BC108" s="166"/>
      <c r="BD108" s="166"/>
      <c r="BE108" s="166"/>
      <c r="BF108" s="166"/>
      <c r="BG108" s="116"/>
      <c r="BH108" s="166"/>
      <c r="BI108" s="166"/>
      <c r="BJ108" s="166"/>
      <c r="BK108" s="166"/>
      <c r="BL108" s="166"/>
      <c r="BM108" s="166"/>
      <c r="BN108" s="166"/>
      <c r="BO108" s="166"/>
      <c r="BP108" s="166"/>
      <c r="BQ108" s="166"/>
      <c r="CA108" s="183"/>
      <c r="CB108" s="184"/>
      <c r="CC108" s="183"/>
      <c r="CD108" s="187"/>
      <c r="CE108" s="187"/>
      <c r="CF108" s="187"/>
      <c r="CG108" s="187"/>
    </row>
    <row r="109" ht="12.75" hidden="1">
      <c r="B109" s="41"/>
    </row>
    <row r="110" spans="3:6" ht="18" hidden="1">
      <c r="C110" s="44" t="str">
        <f>'SPFR - Front Cover'!$C$40</f>
        <v>Warrumbungle Shire Council</v>
      </c>
      <c r="E110" s="45"/>
      <c r="F110" s="45"/>
    </row>
    <row r="111" ht="21" customHeight="1" hidden="1"/>
    <row r="112" ht="18.75" customHeight="1" hidden="1">
      <c r="C112" s="46" t="s">
        <v>100</v>
      </c>
    </row>
    <row r="113" ht="13.5" customHeight="1" hidden="1">
      <c r="C113" s="54" t="s">
        <v>212</v>
      </c>
    </row>
    <row r="114" ht="12.75" hidden="1"/>
    <row r="115" spans="35:69" ht="31.5" customHeight="1" hidden="1">
      <c r="AI115" s="255" t="str">
        <f>'Income Statements'!AQ130</f>
        <v>Business Activity A</v>
      </c>
      <c r="AJ115" s="255"/>
      <c r="AK115" s="255"/>
      <c r="AL115" s="255"/>
      <c r="AM115" s="255"/>
      <c r="AN115" s="255"/>
      <c r="AO115" s="255"/>
      <c r="AP115" s="255"/>
      <c r="AQ115" s="78"/>
      <c r="AR115" s="255" t="str">
        <f>AI115</f>
        <v>Business Activity A</v>
      </c>
      <c r="AS115" s="255"/>
      <c r="AT115" s="255"/>
      <c r="AU115" s="255"/>
      <c r="AV115" s="255"/>
      <c r="AW115" s="255"/>
      <c r="AX115" s="255"/>
      <c r="AY115" s="255"/>
      <c r="AZ115" s="167"/>
      <c r="BA115" s="255" t="str">
        <f>'Income Statements'!BE130</f>
        <v>Business Activity B</v>
      </c>
      <c r="BB115" s="255"/>
      <c r="BC115" s="255"/>
      <c r="BD115" s="255"/>
      <c r="BE115" s="255"/>
      <c r="BF115" s="255"/>
      <c r="BG115" s="255"/>
      <c r="BH115" s="255"/>
      <c r="BI115" s="78"/>
      <c r="BJ115" s="255" t="str">
        <f>BA115</f>
        <v>Business Activity B</v>
      </c>
      <c r="BK115" s="255"/>
      <c r="BL115" s="255"/>
      <c r="BM115" s="255"/>
      <c r="BN115" s="255"/>
      <c r="BO115" s="255"/>
      <c r="BP115" s="255"/>
      <c r="BQ115" s="255"/>
    </row>
    <row r="116" spans="3:69" ht="12.75" customHeight="1" hidden="1">
      <c r="C116" s="140"/>
      <c r="D116" s="140"/>
      <c r="E116" s="140"/>
      <c r="F116" s="140"/>
      <c r="G116" s="140"/>
      <c r="H116" s="140"/>
      <c r="I116" s="140"/>
      <c r="J116" s="140"/>
      <c r="K116" s="140"/>
      <c r="L116" s="54"/>
      <c r="AI116" s="254" t="s">
        <v>101</v>
      </c>
      <c r="AJ116" s="254"/>
      <c r="AK116" s="254"/>
      <c r="AL116" s="254"/>
      <c r="AM116" s="254"/>
      <c r="AN116" s="254"/>
      <c r="AO116" s="254"/>
      <c r="AP116" s="254"/>
      <c r="AQ116" s="169"/>
      <c r="AR116" s="254" t="str">
        <f>AI116</f>
        <v>Cat. 1/2</v>
      </c>
      <c r="AS116" s="254"/>
      <c r="AT116" s="254"/>
      <c r="AU116" s="254"/>
      <c r="AV116" s="254"/>
      <c r="AW116" s="254"/>
      <c r="AX116" s="254"/>
      <c r="AY116" s="254"/>
      <c r="AZ116" s="169"/>
      <c r="BA116" s="254" t="s">
        <v>101</v>
      </c>
      <c r="BB116" s="254"/>
      <c r="BC116" s="254"/>
      <c r="BD116" s="254"/>
      <c r="BE116" s="254"/>
      <c r="BF116" s="254"/>
      <c r="BG116" s="254"/>
      <c r="BH116" s="254"/>
      <c r="BI116" s="169"/>
      <c r="BJ116" s="254" t="str">
        <f>BA116</f>
        <v>Cat. 1/2</v>
      </c>
      <c r="BK116" s="254"/>
      <c r="BL116" s="254"/>
      <c r="BM116" s="254"/>
      <c r="BN116" s="254"/>
      <c r="BO116" s="254"/>
      <c r="BP116" s="254"/>
      <c r="BQ116" s="254"/>
    </row>
    <row r="117" spans="3:69" ht="0.75" customHeight="1" hidden="1">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row>
    <row r="118" spans="3:69" ht="16.5" customHeight="1" hidden="1">
      <c r="C118" s="140"/>
      <c r="D118" s="140"/>
      <c r="E118" s="140"/>
      <c r="F118" s="140"/>
      <c r="G118" s="140"/>
      <c r="H118" s="140"/>
      <c r="I118" s="140"/>
      <c r="J118" s="140"/>
      <c r="K118" s="140"/>
      <c r="L118" s="54"/>
      <c r="AI118" s="243" t="s">
        <v>122</v>
      </c>
      <c r="AJ118" s="243"/>
      <c r="AK118" s="243"/>
      <c r="AL118" s="243"/>
      <c r="AM118" s="243"/>
      <c r="AN118" s="243"/>
      <c r="AO118" s="243"/>
      <c r="AP118" s="243"/>
      <c r="AQ118" s="92"/>
      <c r="AR118" s="243" t="s">
        <v>122</v>
      </c>
      <c r="AS118" s="243"/>
      <c r="AT118" s="243"/>
      <c r="AU118" s="243"/>
      <c r="AV118" s="243"/>
      <c r="AW118" s="243"/>
      <c r="AX118" s="243"/>
      <c r="AY118" s="243"/>
      <c r="AZ118" s="168"/>
      <c r="BA118" s="243" t="s">
        <v>122</v>
      </c>
      <c r="BB118" s="243"/>
      <c r="BC118" s="243"/>
      <c r="BD118" s="243"/>
      <c r="BE118" s="243"/>
      <c r="BF118" s="243"/>
      <c r="BG118" s="243"/>
      <c r="BH118" s="243"/>
      <c r="BI118" s="92"/>
      <c r="BJ118" s="243" t="s">
        <v>122</v>
      </c>
      <c r="BK118" s="243"/>
      <c r="BL118" s="243"/>
      <c r="BM118" s="243"/>
      <c r="BN118" s="243"/>
      <c r="BO118" s="243"/>
      <c r="BP118" s="243"/>
      <c r="BQ118" s="243"/>
    </row>
    <row r="119" spans="3:69" ht="16.5" customHeight="1" hidden="1">
      <c r="C119" s="58" t="s">
        <v>123</v>
      </c>
      <c r="D119" s="140"/>
      <c r="E119" s="140"/>
      <c r="F119" s="140"/>
      <c r="G119" s="140"/>
      <c r="H119" s="140"/>
      <c r="I119" s="140"/>
      <c r="J119" s="140"/>
      <c r="K119" s="140"/>
      <c r="L119" s="54"/>
      <c r="M119" s="58"/>
      <c r="AI119" s="243">
        <v>2007</v>
      </c>
      <c r="AJ119" s="243"/>
      <c r="AK119" s="243"/>
      <c r="AL119" s="243"/>
      <c r="AM119" s="243"/>
      <c r="AN119" s="243"/>
      <c r="AO119" s="243"/>
      <c r="AP119" s="243"/>
      <c r="AQ119" s="92"/>
      <c r="AR119" s="243">
        <v>2006</v>
      </c>
      <c r="AS119" s="243"/>
      <c r="AT119" s="243"/>
      <c r="AU119" s="243"/>
      <c r="AV119" s="243"/>
      <c r="AW119" s="243"/>
      <c r="AX119" s="243"/>
      <c r="AY119" s="243"/>
      <c r="AZ119" s="168"/>
      <c r="BA119" s="243">
        <v>2007</v>
      </c>
      <c r="BB119" s="243"/>
      <c r="BC119" s="243"/>
      <c r="BD119" s="243"/>
      <c r="BE119" s="243"/>
      <c r="BF119" s="243"/>
      <c r="BG119" s="243"/>
      <c r="BH119" s="243"/>
      <c r="BI119" s="92"/>
      <c r="BJ119" s="243">
        <v>2006</v>
      </c>
      <c r="BK119" s="243"/>
      <c r="BL119" s="243"/>
      <c r="BM119" s="243"/>
      <c r="BN119" s="243"/>
      <c r="BO119" s="243"/>
      <c r="BP119" s="243"/>
      <c r="BQ119" s="243"/>
    </row>
    <row r="120" spans="3:69" ht="0.75" customHeight="1" hidden="1">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117"/>
      <c r="BA120" s="64"/>
      <c r="BB120" s="64"/>
      <c r="BC120" s="64"/>
      <c r="BD120" s="64"/>
      <c r="BE120" s="64"/>
      <c r="BF120" s="64"/>
      <c r="BG120" s="64"/>
      <c r="BH120" s="64"/>
      <c r="BI120" s="64"/>
      <c r="BJ120" s="64"/>
      <c r="BK120" s="64"/>
      <c r="BL120" s="64"/>
      <c r="BM120" s="64"/>
      <c r="BN120" s="64"/>
      <c r="BO120" s="64"/>
      <c r="BP120" s="64"/>
      <c r="BQ120" s="64"/>
    </row>
    <row r="121" ht="15" customHeight="1" hidden="1">
      <c r="AZ121" s="47"/>
    </row>
    <row r="122" spans="3:69" ht="15" customHeight="1" hidden="1">
      <c r="C122" s="78" t="s">
        <v>124</v>
      </c>
      <c r="D122" s="105"/>
      <c r="E122" s="105"/>
      <c r="F122" s="105"/>
      <c r="G122" s="105"/>
      <c r="H122" s="105"/>
      <c r="I122" s="105"/>
      <c r="J122" s="105"/>
      <c r="K122" s="105"/>
      <c r="L122" s="54"/>
      <c r="M122" s="54"/>
      <c r="AI122" s="106"/>
      <c r="AJ122" s="105"/>
      <c r="AK122" s="105"/>
      <c r="AL122" s="105"/>
      <c r="AM122" s="105"/>
      <c r="AN122" s="105"/>
      <c r="AO122" s="105"/>
      <c r="AP122" s="105"/>
      <c r="AR122" s="106"/>
      <c r="AS122" s="105"/>
      <c r="AT122" s="105"/>
      <c r="AU122" s="105"/>
      <c r="AV122" s="105"/>
      <c r="AW122" s="105"/>
      <c r="AX122" s="105"/>
      <c r="AY122" s="105"/>
      <c r="AZ122" s="118"/>
      <c r="BA122" s="106"/>
      <c r="BB122" s="105"/>
      <c r="BC122" s="105"/>
      <c r="BD122" s="105"/>
      <c r="BE122" s="105"/>
      <c r="BF122" s="105"/>
      <c r="BG122" s="105"/>
      <c r="BH122" s="105"/>
      <c r="BJ122" s="106"/>
      <c r="BK122" s="105"/>
      <c r="BL122" s="105"/>
      <c r="BM122" s="105"/>
      <c r="BN122" s="105"/>
      <c r="BO122" s="105"/>
      <c r="BP122" s="105"/>
      <c r="BQ122" s="105"/>
    </row>
    <row r="123" spans="3:69" ht="15" customHeight="1" hidden="1">
      <c r="C123" s="78" t="s">
        <v>125</v>
      </c>
      <c r="D123" s="105"/>
      <c r="E123" s="105"/>
      <c r="F123" s="105"/>
      <c r="G123" s="105"/>
      <c r="H123" s="105"/>
      <c r="I123" s="105"/>
      <c r="J123" s="105"/>
      <c r="K123" s="105"/>
      <c r="L123" s="54"/>
      <c r="M123" s="54"/>
      <c r="AI123" s="106"/>
      <c r="AJ123" s="105"/>
      <c r="AK123" s="105"/>
      <c r="AL123" s="105"/>
      <c r="AM123" s="105"/>
      <c r="AN123" s="105"/>
      <c r="AO123" s="105"/>
      <c r="AP123" s="105"/>
      <c r="AR123" s="106"/>
      <c r="AS123" s="105"/>
      <c r="AT123" s="105"/>
      <c r="AU123" s="105"/>
      <c r="AV123" s="105"/>
      <c r="AW123" s="105"/>
      <c r="AX123" s="105"/>
      <c r="AY123" s="105"/>
      <c r="AZ123" s="118"/>
      <c r="BA123" s="106"/>
      <c r="BB123" s="105"/>
      <c r="BC123" s="105"/>
      <c r="BD123" s="105"/>
      <c r="BE123" s="105"/>
      <c r="BF123" s="105"/>
      <c r="BG123" s="105"/>
      <c r="BH123" s="105"/>
      <c r="BJ123" s="106"/>
      <c r="BK123" s="105"/>
      <c r="BL123" s="105"/>
      <c r="BM123" s="105"/>
      <c r="BN123" s="105"/>
      <c r="BO123" s="105"/>
      <c r="BP123" s="105"/>
      <c r="BQ123" s="105"/>
    </row>
    <row r="124" spans="3:69" ht="15" customHeight="1" hidden="1">
      <c r="C124" s="43" t="s">
        <v>88</v>
      </c>
      <c r="D124" s="105"/>
      <c r="E124" s="105"/>
      <c r="F124" s="105"/>
      <c r="G124" s="105"/>
      <c r="H124" s="105"/>
      <c r="I124" s="105"/>
      <c r="J124" s="105"/>
      <c r="K124" s="105"/>
      <c r="AI124" s="236"/>
      <c r="AJ124" s="236"/>
      <c r="AK124" s="236"/>
      <c r="AL124" s="236"/>
      <c r="AM124" s="236"/>
      <c r="AN124" s="236"/>
      <c r="AO124" s="236"/>
      <c r="AP124" s="236"/>
      <c r="AQ124" s="134"/>
      <c r="AR124" s="236"/>
      <c r="AS124" s="236"/>
      <c r="AT124" s="236"/>
      <c r="AU124" s="236"/>
      <c r="AV124" s="236"/>
      <c r="AW124" s="236"/>
      <c r="AX124" s="236"/>
      <c r="AY124" s="236"/>
      <c r="AZ124" s="160"/>
      <c r="BA124" s="236"/>
      <c r="BB124" s="236"/>
      <c r="BC124" s="236"/>
      <c r="BD124" s="236"/>
      <c r="BE124" s="236"/>
      <c r="BF124" s="236"/>
      <c r="BG124" s="236"/>
      <c r="BH124" s="236"/>
      <c r="BI124" s="134"/>
      <c r="BJ124" s="236"/>
      <c r="BK124" s="236"/>
      <c r="BL124" s="236"/>
      <c r="BM124" s="236"/>
      <c r="BN124" s="236"/>
      <c r="BO124" s="236"/>
      <c r="BP124" s="236"/>
      <c r="BQ124" s="236"/>
    </row>
    <row r="125" spans="3:69" ht="15" customHeight="1" hidden="1">
      <c r="C125" s="43" t="s">
        <v>155</v>
      </c>
      <c r="D125" s="105"/>
      <c r="E125" s="105"/>
      <c r="F125" s="105"/>
      <c r="G125" s="105"/>
      <c r="H125" s="105"/>
      <c r="I125" s="105"/>
      <c r="J125" s="105"/>
      <c r="K125" s="105"/>
      <c r="AI125" s="236"/>
      <c r="AJ125" s="236"/>
      <c r="AK125" s="236"/>
      <c r="AL125" s="236"/>
      <c r="AM125" s="236"/>
      <c r="AN125" s="236"/>
      <c r="AO125" s="236"/>
      <c r="AP125" s="236"/>
      <c r="AQ125" s="134"/>
      <c r="AR125" s="236"/>
      <c r="AS125" s="236"/>
      <c r="AT125" s="236"/>
      <c r="AU125" s="236"/>
      <c r="AV125" s="236"/>
      <c r="AW125" s="236"/>
      <c r="AX125" s="236"/>
      <c r="AY125" s="236"/>
      <c r="AZ125" s="160"/>
      <c r="BA125" s="236"/>
      <c r="BB125" s="236"/>
      <c r="BC125" s="236"/>
      <c r="BD125" s="236"/>
      <c r="BE125" s="236"/>
      <c r="BF125" s="236"/>
      <c r="BG125" s="236"/>
      <c r="BH125" s="236"/>
      <c r="BI125" s="134"/>
      <c r="BJ125" s="236"/>
      <c r="BK125" s="236"/>
      <c r="BL125" s="236"/>
      <c r="BM125" s="236"/>
      <c r="BN125" s="236"/>
      <c r="BO125" s="236"/>
      <c r="BP125" s="236"/>
      <c r="BQ125" s="236"/>
    </row>
    <row r="126" spans="3:69" ht="15" customHeight="1" hidden="1">
      <c r="C126" s="43" t="s">
        <v>126</v>
      </c>
      <c r="D126" s="105"/>
      <c r="E126" s="105"/>
      <c r="F126" s="105"/>
      <c r="G126" s="105"/>
      <c r="H126" s="105"/>
      <c r="I126" s="105"/>
      <c r="J126" s="105"/>
      <c r="K126" s="105"/>
      <c r="AI126" s="236"/>
      <c r="AJ126" s="236"/>
      <c r="AK126" s="236"/>
      <c r="AL126" s="236"/>
      <c r="AM126" s="236"/>
      <c r="AN126" s="236"/>
      <c r="AO126" s="236"/>
      <c r="AP126" s="236"/>
      <c r="AQ126" s="134"/>
      <c r="AR126" s="236"/>
      <c r="AS126" s="236"/>
      <c r="AT126" s="236"/>
      <c r="AU126" s="236"/>
      <c r="AV126" s="236"/>
      <c r="AW126" s="236"/>
      <c r="AX126" s="236"/>
      <c r="AY126" s="236"/>
      <c r="AZ126" s="160"/>
      <c r="BA126" s="236"/>
      <c r="BB126" s="236"/>
      <c r="BC126" s="236"/>
      <c r="BD126" s="236"/>
      <c r="BE126" s="236"/>
      <c r="BF126" s="236"/>
      <c r="BG126" s="236"/>
      <c r="BH126" s="236"/>
      <c r="BI126" s="134"/>
      <c r="BJ126" s="236"/>
      <c r="BK126" s="236"/>
      <c r="BL126" s="236"/>
      <c r="BM126" s="236"/>
      <c r="BN126" s="236"/>
      <c r="BO126" s="236"/>
      <c r="BP126" s="236"/>
      <c r="BQ126" s="236"/>
    </row>
    <row r="127" spans="3:69" ht="15" customHeight="1" hidden="1">
      <c r="C127" s="43" t="s">
        <v>127</v>
      </c>
      <c r="D127" s="105"/>
      <c r="E127" s="105"/>
      <c r="F127" s="105"/>
      <c r="G127" s="105"/>
      <c r="H127" s="105"/>
      <c r="I127" s="105"/>
      <c r="J127" s="105"/>
      <c r="K127" s="105"/>
      <c r="AI127" s="236"/>
      <c r="AJ127" s="236"/>
      <c r="AK127" s="236"/>
      <c r="AL127" s="236"/>
      <c r="AM127" s="236"/>
      <c r="AN127" s="236"/>
      <c r="AO127" s="236"/>
      <c r="AP127" s="236"/>
      <c r="AQ127" s="134"/>
      <c r="AR127" s="236"/>
      <c r="AS127" s="236"/>
      <c r="AT127" s="236"/>
      <c r="AU127" s="236"/>
      <c r="AV127" s="236"/>
      <c r="AW127" s="236"/>
      <c r="AX127" s="236"/>
      <c r="AY127" s="236"/>
      <c r="AZ127" s="160"/>
      <c r="BA127" s="236"/>
      <c r="BB127" s="236"/>
      <c r="BC127" s="236"/>
      <c r="BD127" s="236"/>
      <c r="BE127" s="236"/>
      <c r="BF127" s="236"/>
      <c r="BG127" s="236"/>
      <c r="BH127" s="236"/>
      <c r="BI127" s="134"/>
      <c r="BJ127" s="236"/>
      <c r="BK127" s="236"/>
      <c r="BL127" s="236"/>
      <c r="BM127" s="236"/>
      <c r="BN127" s="236"/>
      <c r="BO127" s="236"/>
      <c r="BP127" s="236"/>
      <c r="BQ127" s="236"/>
    </row>
    <row r="128" spans="3:69" ht="15" customHeight="1" hidden="1">
      <c r="C128" s="43" t="s">
        <v>128</v>
      </c>
      <c r="D128" s="105"/>
      <c r="E128" s="105"/>
      <c r="F128" s="105"/>
      <c r="G128" s="105"/>
      <c r="H128" s="105"/>
      <c r="I128" s="105"/>
      <c r="J128" s="105"/>
      <c r="K128" s="105"/>
      <c r="AI128" s="236"/>
      <c r="AJ128" s="236"/>
      <c r="AK128" s="236"/>
      <c r="AL128" s="236"/>
      <c r="AM128" s="236"/>
      <c r="AN128" s="236"/>
      <c r="AO128" s="236"/>
      <c r="AP128" s="236"/>
      <c r="AQ128" s="134"/>
      <c r="AR128" s="236"/>
      <c r="AS128" s="236"/>
      <c r="AT128" s="236"/>
      <c r="AU128" s="236"/>
      <c r="AV128" s="236"/>
      <c r="AW128" s="236"/>
      <c r="AX128" s="236"/>
      <c r="AY128" s="236"/>
      <c r="AZ128" s="160"/>
      <c r="BA128" s="236"/>
      <c r="BB128" s="236"/>
      <c r="BC128" s="236"/>
      <c r="BD128" s="236"/>
      <c r="BE128" s="236"/>
      <c r="BF128" s="236"/>
      <c r="BG128" s="236"/>
      <c r="BH128" s="236"/>
      <c r="BI128" s="134"/>
      <c r="BJ128" s="236"/>
      <c r="BK128" s="236"/>
      <c r="BL128" s="236"/>
      <c r="BM128" s="236"/>
      <c r="BN128" s="236"/>
      <c r="BO128" s="236"/>
      <c r="BP128" s="236"/>
      <c r="BQ128" s="236"/>
    </row>
    <row r="129" spans="3:69" ht="15" customHeight="1" hidden="1">
      <c r="C129" s="43" t="s">
        <v>89</v>
      </c>
      <c r="D129" s="105"/>
      <c r="E129" s="105"/>
      <c r="F129" s="105"/>
      <c r="G129" s="105"/>
      <c r="H129" s="105"/>
      <c r="I129" s="105"/>
      <c r="J129" s="105"/>
      <c r="K129" s="105"/>
      <c r="AI129" s="236"/>
      <c r="AJ129" s="236"/>
      <c r="AK129" s="236"/>
      <c r="AL129" s="236"/>
      <c r="AM129" s="236"/>
      <c r="AN129" s="236"/>
      <c r="AO129" s="236"/>
      <c r="AP129" s="236"/>
      <c r="AQ129" s="134"/>
      <c r="AR129" s="236"/>
      <c r="AS129" s="236"/>
      <c r="AT129" s="236"/>
      <c r="AU129" s="236"/>
      <c r="AV129" s="236"/>
      <c r="AW129" s="236"/>
      <c r="AX129" s="236"/>
      <c r="AY129" s="236"/>
      <c r="AZ129" s="160"/>
      <c r="BA129" s="236"/>
      <c r="BB129" s="236"/>
      <c r="BC129" s="236"/>
      <c r="BD129" s="236"/>
      <c r="BE129" s="236"/>
      <c r="BF129" s="236"/>
      <c r="BG129" s="236"/>
      <c r="BH129" s="236"/>
      <c r="BI129" s="134"/>
      <c r="BJ129" s="236"/>
      <c r="BK129" s="236"/>
      <c r="BL129" s="236"/>
      <c r="BM129" s="236"/>
      <c r="BN129" s="236"/>
      <c r="BO129" s="236"/>
      <c r="BP129" s="236"/>
      <c r="BQ129" s="236"/>
    </row>
    <row r="130" spans="3:69" ht="15" customHeight="1" hidden="1">
      <c r="C130" s="197" t="s">
        <v>129</v>
      </c>
      <c r="D130" s="105"/>
      <c r="E130" s="105"/>
      <c r="F130" s="105"/>
      <c r="G130" s="105"/>
      <c r="H130" s="105"/>
      <c r="I130" s="105"/>
      <c r="J130" s="105"/>
      <c r="K130" s="105"/>
      <c r="L130" s="54"/>
      <c r="M130" s="54"/>
      <c r="AI130" s="252">
        <f>SUM(AI124:AP129)</f>
        <v>0</v>
      </c>
      <c r="AJ130" s="252"/>
      <c r="AK130" s="252"/>
      <c r="AL130" s="252"/>
      <c r="AM130" s="252"/>
      <c r="AN130" s="252"/>
      <c r="AO130" s="252"/>
      <c r="AP130" s="252"/>
      <c r="AQ130" s="134"/>
      <c r="AR130" s="252">
        <f>SUM(AR124:AY129)</f>
        <v>0</v>
      </c>
      <c r="AS130" s="252"/>
      <c r="AT130" s="252"/>
      <c r="AU130" s="252"/>
      <c r="AV130" s="252"/>
      <c r="AW130" s="252"/>
      <c r="AX130" s="252"/>
      <c r="AY130" s="252"/>
      <c r="AZ130" s="216"/>
      <c r="BA130" s="252">
        <f>SUM(BA124:BH129)</f>
        <v>0</v>
      </c>
      <c r="BB130" s="252"/>
      <c r="BC130" s="252"/>
      <c r="BD130" s="252"/>
      <c r="BE130" s="252"/>
      <c r="BF130" s="252"/>
      <c r="BG130" s="252"/>
      <c r="BH130" s="252"/>
      <c r="BI130" s="134"/>
      <c r="BJ130" s="252">
        <f>SUM(BJ124:BQ129)</f>
        <v>0</v>
      </c>
      <c r="BK130" s="252"/>
      <c r="BL130" s="252"/>
      <c r="BM130" s="252"/>
      <c r="BN130" s="252"/>
      <c r="BO130" s="252"/>
      <c r="BP130" s="252"/>
      <c r="BQ130" s="252"/>
    </row>
    <row r="131" spans="35:69" ht="15" customHeight="1" hidden="1">
      <c r="AI131" s="134"/>
      <c r="AJ131" s="134"/>
      <c r="AK131" s="134"/>
      <c r="AL131" s="134"/>
      <c r="AM131" s="134"/>
      <c r="AN131" s="134"/>
      <c r="AO131" s="134"/>
      <c r="AP131" s="134"/>
      <c r="AQ131" s="134"/>
      <c r="AR131" s="134"/>
      <c r="AS131" s="134"/>
      <c r="AT131" s="134"/>
      <c r="AU131" s="134"/>
      <c r="AV131" s="134"/>
      <c r="AW131" s="134"/>
      <c r="AX131" s="134"/>
      <c r="AY131" s="134"/>
      <c r="AZ131" s="160"/>
      <c r="BA131" s="134"/>
      <c r="BB131" s="134"/>
      <c r="BC131" s="134"/>
      <c r="BD131" s="134"/>
      <c r="BE131" s="134"/>
      <c r="BF131" s="134"/>
      <c r="BG131" s="134"/>
      <c r="BH131" s="134"/>
      <c r="BI131" s="134"/>
      <c r="BJ131" s="134"/>
      <c r="BK131" s="134"/>
      <c r="BL131" s="134"/>
      <c r="BM131" s="134"/>
      <c r="BN131" s="134"/>
      <c r="BO131" s="134"/>
      <c r="BP131" s="134"/>
      <c r="BQ131" s="134"/>
    </row>
    <row r="132" spans="3:69" ht="15" customHeight="1" hidden="1">
      <c r="C132" s="78" t="s">
        <v>130</v>
      </c>
      <c r="D132" s="105"/>
      <c r="E132" s="105"/>
      <c r="F132" s="105"/>
      <c r="G132" s="105"/>
      <c r="H132" s="105"/>
      <c r="I132" s="105"/>
      <c r="J132" s="105"/>
      <c r="K132" s="105"/>
      <c r="L132" s="54"/>
      <c r="M132" s="54"/>
      <c r="AI132" s="134"/>
      <c r="AJ132" s="134"/>
      <c r="AK132" s="134"/>
      <c r="AL132" s="134"/>
      <c r="AM132" s="134"/>
      <c r="AN132" s="134"/>
      <c r="AO132" s="134"/>
      <c r="AP132" s="134"/>
      <c r="AQ132" s="134"/>
      <c r="AR132" s="134"/>
      <c r="AS132" s="134"/>
      <c r="AT132" s="134"/>
      <c r="AU132" s="134"/>
      <c r="AV132" s="134"/>
      <c r="AW132" s="134"/>
      <c r="AX132" s="134"/>
      <c r="AY132" s="134"/>
      <c r="AZ132" s="160"/>
      <c r="BA132" s="134"/>
      <c r="BB132" s="134"/>
      <c r="BC132" s="134"/>
      <c r="BD132" s="134"/>
      <c r="BE132" s="134"/>
      <c r="BF132" s="134"/>
      <c r="BG132" s="134"/>
      <c r="BH132" s="134"/>
      <c r="BI132" s="134"/>
      <c r="BJ132" s="134"/>
      <c r="BK132" s="134"/>
      <c r="BL132" s="134"/>
      <c r="BM132" s="134"/>
      <c r="BN132" s="134"/>
      <c r="BO132" s="134"/>
      <c r="BP132" s="134"/>
      <c r="BQ132" s="134"/>
    </row>
    <row r="133" spans="3:69" ht="15" customHeight="1" hidden="1">
      <c r="C133" s="43" t="s">
        <v>155</v>
      </c>
      <c r="D133" s="105"/>
      <c r="E133" s="105"/>
      <c r="F133" s="105"/>
      <c r="G133" s="105"/>
      <c r="H133" s="105"/>
      <c r="I133" s="105"/>
      <c r="J133" s="105"/>
      <c r="K133" s="105"/>
      <c r="AI133" s="236"/>
      <c r="AJ133" s="236"/>
      <c r="AK133" s="236"/>
      <c r="AL133" s="236"/>
      <c r="AM133" s="236"/>
      <c r="AN133" s="236"/>
      <c r="AO133" s="236"/>
      <c r="AP133" s="236"/>
      <c r="AQ133" s="134"/>
      <c r="AR133" s="236"/>
      <c r="AS133" s="236"/>
      <c r="AT133" s="236"/>
      <c r="AU133" s="236"/>
      <c r="AV133" s="236"/>
      <c r="AW133" s="236"/>
      <c r="AX133" s="236"/>
      <c r="AY133" s="236"/>
      <c r="AZ133" s="160"/>
      <c r="BA133" s="236"/>
      <c r="BB133" s="236"/>
      <c r="BC133" s="236"/>
      <c r="BD133" s="236"/>
      <c r="BE133" s="236"/>
      <c r="BF133" s="236"/>
      <c r="BG133" s="236"/>
      <c r="BH133" s="236"/>
      <c r="BI133" s="134"/>
      <c r="BJ133" s="236"/>
      <c r="BK133" s="236"/>
      <c r="BL133" s="236"/>
      <c r="BM133" s="236"/>
      <c r="BN133" s="236"/>
      <c r="BO133" s="236"/>
      <c r="BP133" s="236"/>
      <c r="BQ133" s="236"/>
    </row>
    <row r="134" spans="3:69" ht="15" customHeight="1" hidden="1">
      <c r="C134" s="43" t="s">
        <v>126</v>
      </c>
      <c r="D134" s="105"/>
      <c r="E134" s="105"/>
      <c r="F134" s="105"/>
      <c r="G134" s="105"/>
      <c r="H134" s="105"/>
      <c r="I134" s="105"/>
      <c r="J134" s="105"/>
      <c r="K134" s="105"/>
      <c r="AI134" s="236"/>
      <c r="AJ134" s="236"/>
      <c r="AK134" s="236"/>
      <c r="AL134" s="236"/>
      <c r="AM134" s="236"/>
      <c r="AN134" s="236"/>
      <c r="AO134" s="236"/>
      <c r="AP134" s="236"/>
      <c r="AQ134" s="134"/>
      <c r="AR134" s="236"/>
      <c r="AS134" s="236"/>
      <c r="AT134" s="236"/>
      <c r="AU134" s="236"/>
      <c r="AV134" s="236"/>
      <c r="AW134" s="236"/>
      <c r="AX134" s="236"/>
      <c r="AY134" s="236"/>
      <c r="AZ134" s="160"/>
      <c r="BA134" s="236"/>
      <c r="BB134" s="236"/>
      <c r="BC134" s="236"/>
      <c r="BD134" s="236"/>
      <c r="BE134" s="236"/>
      <c r="BF134" s="236"/>
      <c r="BG134" s="236"/>
      <c r="BH134" s="236"/>
      <c r="BI134" s="134"/>
      <c r="BJ134" s="236"/>
      <c r="BK134" s="236"/>
      <c r="BL134" s="236"/>
      <c r="BM134" s="236"/>
      <c r="BN134" s="236"/>
      <c r="BO134" s="236"/>
      <c r="BP134" s="236"/>
      <c r="BQ134" s="236"/>
    </row>
    <row r="135" spans="3:69" ht="15" customHeight="1" hidden="1">
      <c r="C135" s="43" t="s">
        <v>127</v>
      </c>
      <c r="D135" s="105"/>
      <c r="E135" s="105"/>
      <c r="F135" s="105"/>
      <c r="G135" s="105"/>
      <c r="H135" s="105"/>
      <c r="I135" s="105"/>
      <c r="J135" s="105"/>
      <c r="K135" s="105"/>
      <c r="AI135" s="236"/>
      <c r="AJ135" s="236"/>
      <c r="AK135" s="236"/>
      <c r="AL135" s="236"/>
      <c r="AM135" s="236"/>
      <c r="AN135" s="236"/>
      <c r="AO135" s="236"/>
      <c r="AP135" s="236"/>
      <c r="AQ135" s="134"/>
      <c r="AR135" s="236"/>
      <c r="AS135" s="236"/>
      <c r="AT135" s="236"/>
      <c r="AU135" s="236"/>
      <c r="AV135" s="236"/>
      <c r="AW135" s="236"/>
      <c r="AX135" s="236"/>
      <c r="AY135" s="236"/>
      <c r="AZ135" s="160"/>
      <c r="BA135" s="236"/>
      <c r="BB135" s="236"/>
      <c r="BC135" s="236"/>
      <c r="BD135" s="236"/>
      <c r="BE135" s="236"/>
      <c r="BF135" s="236"/>
      <c r="BG135" s="236"/>
      <c r="BH135" s="236"/>
      <c r="BI135" s="134"/>
      <c r="BJ135" s="236"/>
      <c r="BK135" s="236"/>
      <c r="BL135" s="236"/>
      <c r="BM135" s="236"/>
      <c r="BN135" s="236"/>
      <c r="BO135" s="236"/>
      <c r="BP135" s="236"/>
      <c r="BQ135" s="236"/>
    </row>
    <row r="136" spans="3:69" ht="15" customHeight="1" hidden="1">
      <c r="C136" s="43" t="s">
        <v>90</v>
      </c>
      <c r="D136" s="105"/>
      <c r="E136" s="105"/>
      <c r="F136" s="105"/>
      <c r="G136" s="105"/>
      <c r="H136" s="105"/>
      <c r="I136" s="105"/>
      <c r="J136" s="105"/>
      <c r="K136" s="105"/>
      <c r="AI136" s="236"/>
      <c r="AJ136" s="236"/>
      <c r="AK136" s="236"/>
      <c r="AL136" s="236"/>
      <c r="AM136" s="236"/>
      <c r="AN136" s="236"/>
      <c r="AO136" s="236"/>
      <c r="AP136" s="236"/>
      <c r="AQ136" s="134"/>
      <c r="AR136" s="236"/>
      <c r="AS136" s="236"/>
      <c r="AT136" s="236"/>
      <c r="AU136" s="236"/>
      <c r="AV136" s="236"/>
      <c r="AW136" s="236"/>
      <c r="AX136" s="236"/>
      <c r="AY136" s="236"/>
      <c r="AZ136" s="160"/>
      <c r="BA136" s="236"/>
      <c r="BB136" s="236"/>
      <c r="BC136" s="236"/>
      <c r="BD136" s="236"/>
      <c r="BE136" s="236"/>
      <c r="BF136" s="236"/>
      <c r="BG136" s="236"/>
      <c r="BH136" s="236"/>
      <c r="BI136" s="134"/>
      <c r="BJ136" s="236"/>
      <c r="BK136" s="236"/>
      <c r="BL136" s="236"/>
      <c r="BM136" s="236"/>
      <c r="BN136" s="236"/>
      <c r="BO136" s="236"/>
      <c r="BP136" s="236"/>
      <c r="BQ136" s="236"/>
    </row>
    <row r="137" spans="3:69" ht="15" customHeight="1" hidden="1">
      <c r="C137" s="43" t="s">
        <v>91</v>
      </c>
      <c r="D137" s="105"/>
      <c r="E137" s="105"/>
      <c r="F137" s="105"/>
      <c r="G137" s="105"/>
      <c r="H137" s="105"/>
      <c r="I137" s="105"/>
      <c r="J137" s="105"/>
      <c r="K137" s="105"/>
      <c r="AI137" s="236"/>
      <c r="AJ137" s="236"/>
      <c r="AK137" s="236"/>
      <c r="AL137" s="236"/>
      <c r="AM137" s="236"/>
      <c r="AN137" s="236"/>
      <c r="AO137" s="236"/>
      <c r="AP137" s="236"/>
      <c r="AQ137" s="134"/>
      <c r="AR137" s="236"/>
      <c r="AS137" s="236"/>
      <c r="AT137" s="236"/>
      <c r="AU137" s="236"/>
      <c r="AV137" s="236"/>
      <c r="AW137" s="236"/>
      <c r="AX137" s="236"/>
      <c r="AY137" s="236"/>
      <c r="AZ137" s="160"/>
      <c r="BA137" s="236"/>
      <c r="BB137" s="236"/>
      <c r="BC137" s="236"/>
      <c r="BD137" s="236"/>
      <c r="BE137" s="236"/>
      <c r="BF137" s="236"/>
      <c r="BG137" s="236"/>
      <c r="BH137" s="236"/>
      <c r="BI137" s="134"/>
      <c r="BJ137" s="236"/>
      <c r="BK137" s="236"/>
      <c r="BL137" s="236"/>
      <c r="BM137" s="236"/>
      <c r="BN137" s="236"/>
      <c r="BO137" s="236"/>
      <c r="BP137" s="236"/>
      <c r="BQ137" s="236"/>
    </row>
    <row r="138" spans="3:69" ht="15" customHeight="1" hidden="1">
      <c r="C138" s="43" t="s">
        <v>92</v>
      </c>
      <c r="D138" s="105"/>
      <c r="E138" s="105"/>
      <c r="F138" s="105"/>
      <c r="G138" s="105"/>
      <c r="H138" s="105"/>
      <c r="I138" s="105"/>
      <c r="J138" s="105"/>
      <c r="K138" s="105"/>
      <c r="AI138" s="236"/>
      <c r="AJ138" s="236"/>
      <c r="AK138" s="236"/>
      <c r="AL138" s="236"/>
      <c r="AM138" s="236"/>
      <c r="AN138" s="236"/>
      <c r="AO138" s="236"/>
      <c r="AP138" s="236"/>
      <c r="AQ138" s="134"/>
      <c r="AR138" s="236"/>
      <c r="AS138" s="236"/>
      <c r="AT138" s="236"/>
      <c r="AU138" s="236"/>
      <c r="AV138" s="236"/>
      <c r="AW138" s="236"/>
      <c r="AX138" s="236"/>
      <c r="AY138" s="236"/>
      <c r="AZ138" s="160"/>
      <c r="BA138" s="236"/>
      <c r="BB138" s="236"/>
      <c r="BC138" s="236"/>
      <c r="BD138" s="236"/>
      <c r="BE138" s="236"/>
      <c r="BF138" s="236"/>
      <c r="BG138" s="236"/>
      <c r="BH138" s="236"/>
      <c r="BI138" s="134"/>
      <c r="BJ138" s="236"/>
      <c r="BK138" s="236"/>
      <c r="BL138" s="236"/>
      <c r="BM138" s="236"/>
      <c r="BN138" s="236"/>
      <c r="BO138" s="236"/>
      <c r="BP138" s="236"/>
      <c r="BQ138" s="236"/>
    </row>
    <row r="139" spans="3:69" ht="15" customHeight="1" hidden="1">
      <c r="C139" s="43" t="s">
        <v>128</v>
      </c>
      <c r="D139" s="105"/>
      <c r="E139" s="105"/>
      <c r="F139" s="105"/>
      <c r="G139" s="105"/>
      <c r="H139" s="105"/>
      <c r="I139" s="105"/>
      <c r="J139" s="105"/>
      <c r="K139" s="105"/>
      <c r="AI139" s="236"/>
      <c r="AJ139" s="236"/>
      <c r="AK139" s="236"/>
      <c r="AL139" s="236"/>
      <c r="AM139" s="236"/>
      <c r="AN139" s="236"/>
      <c r="AO139" s="236"/>
      <c r="AP139" s="236"/>
      <c r="AQ139" s="134"/>
      <c r="AR139" s="236"/>
      <c r="AS139" s="236"/>
      <c r="AT139" s="236"/>
      <c r="AU139" s="236"/>
      <c r="AV139" s="236"/>
      <c r="AW139" s="236"/>
      <c r="AX139" s="236"/>
      <c r="AY139" s="236"/>
      <c r="AZ139" s="160"/>
      <c r="BA139" s="236"/>
      <c r="BB139" s="236"/>
      <c r="BC139" s="236"/>
      <c r="BD139" s="236"/>
      <c r="BE139" s="236"/>
      <c r="BF139" s="236"/>
      <c r="BG139" s="236"/>
      <c r="BH139" s="236"/>
      <c r="BI139" s="134"/>
      <c r="BJ139" s="236"/>
      <c r="BK139" s="236"/>
      <c r="BL139" s="236"/>
      <c r="BM139" s="236"/>
      <c r="BN139" s="236"/>
      <c r="BO139" s="236"/>
      <c r="BP139" s="236"/>
      <c r="BQ139" s="236"/>
    </row>
    <row r="140" spans="3:69" ht="15" customHeight="1" hidden="1">
      <c r="C140" s="197" t="s">
        <v>131</v>
      </c>
      <c r="D140" s="105"/>
      <c r="E140" s="105"/>
      <c r="F140" s="105"/>
      <c r="G140" s="105"/>
      <c r="H140" s="105"/>
      <c r="I140" s="105"/>
      <c r="J140" s="105"/>
      <c r="K140" s="105"/>
      <c r="L140" s="54"/>
      <c r="M140" s="54"/>
      <c r="AI140" s="252">
        <f>SUM(AI133:AP139)</f>
        <v>0</v>
      </c>
      <c r="AJ140" s="252"/>
      <c r="AK140" s="252"/>
      <c r="AL140" s="252"/>
      <c r="AM140" s="252"/>
      <c r="AN140" s="252"/>
      <c r="AO140" s="252"/>
      <c r="AP140" s="252"/>
      <c r="AQ140" s="134"/>
      <c r="AR140" s="252">
        <f>SUM(AR133:AY139)</f>
        <v>0</v>
      </c>
      <c r="AS140" s="252"/>
      <c r="AT140" s="252"/>
      <c r="AU140" s="252"/>
      <c r="AV140" s="252"/>
      <c r="AW140" s="252"/>
      <c r="AX140" s="252"/>
      <c r="AY140" s="252"/>
      <c r="AZ140" s="216"/>
      <c r="BA140" s="252">
        <f>SUM(BA133:BH139)</f>
        <v>0</v>
      </c>
      <c r="BB140" s="252"/>
      <c r="BC140" s="252"/>
      <c r="BD140" s="252"/>
      <c r="BE140" s="252"/>
      <c r="BF140" s="252"/>
      <c r="BG140" s="252"/>
      <c r="BH140" s="252"/>
      <c r="BI140" s="134"/>
      <c r="BJ140" s="252">
        <f>SUM(BJ133:BQ139)</f>
        <v>0</v>
      </c>
      <c r="BK140" s="252"/>
      <c r="BL140" s="252"/>
      <c r="BM140" s="252"/>
      <c r="BN140" s="252"/>
      <c r="BO140" s="252"/>
      <c r="BP140" s="252"/>
      <c r="BQ140" s="252"/>
    </row>
    <row r="141" spans="3:85" s="104" customFormat="1" ht="15" customHeight="1" hidden="1" thickBot="1">
      <c r="C141" s="197" t="s">
        <v>132</v>
      </c>
      <c r="D141" s="111"/>
      <c r="E141" s="111"/>
      <c r="F141" s="111"/>
      <c r="G141" s="111"/>
      <c r="H141" s="111"/>
      <c r="I141" s="111"/>
      <c r="J141" s="111"/>
      <c r="K141" s="111"/>
      <c r="AI141" s="251">
        <f>AI140+AI130</f>
        <v>0</v>
      </c>
      <c r="AJ141" s="251"/>
      <c r="AK141" s="251"/>
      <c r="AL141" s="251"/>
      <c r="AM141" s="251"/>
      <c r="AN141" s="251"/>
      <c r="AO141" s="251"/>
      <c r="AP141" s="251"/>
      <c r="AQ141" s="134"/>
      <c r="AR141" s="251">
        <f>AR140+AR130</f>
        <v>0</v>
      </c>
      <c r="AS141" s="251"/>
      <c r="AT141" s="251"/>
      <c r="AU141" s="251"/>
      <c r="AV141" s="251"/>
      <c r="AW141" s="251"/>
      <c r="AX141" s="251"/>
      <c r="AY141" s="251"/>
      <c r="AZ141" s="216"/>
      <c r="BA141" s="251">
        <f>BA140+BA130</f>
        <v>0</v>
      </c>
      <c r="BB141" s="251"/>
      <c r="BC141" s="251"/>
      <c r="BD141" s="251"/>
      <c r="BE141" s="251"/>
      <c r="BF141" s="251"/>
      <c r="BG141" s="251"/>
      <c r="BH141" s="251"/>
      <c r="BI141" s="134"/>
      <c r="BJ141" s="251">
        <f>BJ140+BJ130</f>
        <v>0</v>
      </c>
      <c r="BK141" s="251"/>
      <c r="BL141" s="251"/>
      <c r="BM141" s="251"/>
      <c r="BN141" s="251"/>
      <c r="BO141" s="251"/>
      <c r="BP141" s="251"/>
      <c r="BQ141" s="251"/>
      <c r="CA141" s="183"/>
      <c r="CB141" s="184"/>
      <c r="CC141" s="183"/>
      <c r="CD141" s="187"/>
      <c r="CE141" s="187"/>
      <c r="CF141" s="187"/>
      <c r="CG141" s="187"/>
    </row>
    <row r="142" spans="3:69" ht="15" customHeight="1" hidden="1">
      <c r="C142" s="58"/>
      <c r="D142" s="105"/>
      <c r="E142" s="105"/>
      <c r="F142" s="105"/>
      <c r="G142" s="105"/>
      <c r="H142" s="105"/>
      <c r="I142" s="105"/>
      <c r="J142" s="105"/>
      <c r="K142" s="105"/>
      <c r="L142" s="54"/>
      <c r="M142" s="54"/>
      <c r="AI142" s="110"/>
      <c r="AJ142" s="110"/>
      <c r="AK142" s="110"/>
      <c r="AL142" s="110"/>
      <c r="AM142" s="110"/>
      <c r="AN142" s="110"/>
      <c r="AO142" s="110"/>
      <c r="AP142" s="110"/>
      <c r="AQ142" s="134"/>
      <c r="AR142" s="110"/>
      <c r="AS142" s="110"/>
      <c r="AT142" s="110"/>
      <c r="AU142" s="110"/>
      <c r="AV142" s="110"/>
      <c r="AW142" s="110"/>
      <c r="AX142" s="110"/>
      <c r="AY142" s="110"/>
      <c r="AZ142" s="217"/>
      <c r="BA142" s="110"/>
      <c r="BB142" s="110"/>
      <c r="BC142" s="110"/>
      <c r="BD142" s="110"/>
      <c r="BE142" s="110"/>
      <c r="BF142" s="110"/>
      <c r="BG142" s="110"/>
      <c r="BH142" s="110"/>
      <c r="BI142" s="134"/>
      <c r="BJ142" s="110"/>
      <c r="BK142" s="110"/>
      <c r="BL142" s="110"/>
      <c r="BM142" s="110"/>
      <c r="BN142" s="110"/>
      <c r="BO142" s="110"/>
      <c r="BP142" s="110"/>
      <c r="BQ142" s="110"/>
    </row>
    <row r="143" spans="3:69" ht="15" customHeight="1" hidden="1">
      <c r="C143" s="78" t="s">
        <v>133</v>
      </c>
      <c r="D143" s="105"/>
      <c r="E143" s="105"/>
      <c r="F143" s="105"/>
      <c r="G143" s="105"/>
      <c r="H143" s="105"/>
      <c r="I143" s="105"/>
      <c r="J143" s="105"/>
      <c r="K143" s="105"/>
      <c r="L143" s="54"/>
      <c r="M143" s="54"/>
      <c r="AI143" s="134"/>
      <c r="AJ143" s="134"/>
      <c r="AK143" s="134"/>
      <c r="AL143" s="134"/>
      <c r="AM143" s="134"/>
      <c r="AN143" s="134"/>
      <c r="AO143" s="134"/>
      <c r="AP143" s="134"/>
      <c r="AQ143" s="134"/>
      <c r="AR143" s="134"/>
      <c r="AS143" s="134"/>
      <c r="AT143" s="134"/>
      <c r="AU143" s="134"/>
      <c r="AV143" s="134"/>
      <c r="AW143" s="134"/>
      <c r="AX143" s="134"/>
      <c r="AY143" s="134"/>
      <c r="AZ143" s="160"/>
      <c r="BA143" s="134"/>
      <c r="BB143" s="134"/>
      <c r="BC143" s="134"/>
      <c r="BD143" s="134"/>
      <c r="BE143" s="134"/>
      <c r="BF143" s="134"/>
      <c r="BG143" s="134"/>
      <c r="BH143" s="134"/>
      <c r="BI143" s="134"/>
      <c r="BJ143" s="134"/>
      <c r="BK143" s="134"/>
      <c r="BL143" s="134"/>
      <c r="BM143" s="134"/>
      <c r="BN143" s="134"/>
      <c r="BO143" s="134"/>
      <c r="BP143" s="134"/>
      <c r="BQ143" s="134"/>
    </row>
    <row r="144" spans="3:69" ht="15" customHeight="1" hidden="1">
      <c r="C144" s="78" t="s">
        <v>134</v>
      </c>
      <c r="D144" s="105"/>
      <c r="E144" s="105"/>
      <c r="F144" s="105"/>
      <c r="G144" s="105"/>
      <c r="H144" s="105"/>
      <c r="I144" s="105"/>
      <c r="J144" s="105"/>
      <c r="K144" s="105"/>
      <c r="L144" s="54"/>
      <c r="M144" s="54"/>
      <c r="AI144" s="134"/>
      <c r="AJ144" s="134"/>
      <c r="AK144" s="134"/>
      <c r="AL144" s="134"/>
      <c r="AM144" s="134"/>
      <c r="AN144" s="134"/>
      <c r="AO144" s="134"/>
      <c r="AP144" s="134"/>
      <c r="AQ144" s="134"/>
      <c r="AR144" s="134"/>
      <c r="AS144" s="134"/>
      <c r="AT144" s="134"/>
      <c r="AU144" s="134"/>
      <c r="AV144" s="134"/>
      <c r="AW144" s="134"/>
      <c r="AX144" s="134"/>
      <c r="AY144" s="134"/>
      <c r="AZ144" s="160"/>
      <c r="BA144" s="134"/>
      <c r="BB144" s="134"/>
      <c r="BC144" s="134"/>
      <c r="BD144" s="134"/>
      <c r="BE144" s="134"/>
      <c r="BF144" s="134"/>
      <c r="BG144" s="134"/>
      <c r="BH144" s="134"/>
      <c r="BI144" s="134"/>
      <c r="BJ144" s="134"/>
      <c r="BK144" s="134"/>
      <c r="BL144" s="134"/>
      <c r="BM144" s="134"/>
      <c r="BN144" s="134"/>
      <c r="BO144" s="134"/>
      <c r="BP144" s="134"/>
      <c r="BQ144" s="134"/>
    </row>
    <row r="145" spans="3:69" ht="15" customHeight="1" hidden="1">
      <c r="C145" s="43" t="s">
        <v>135</v>
      </c>
      <c r="D145" s="105"/>
      <c r="E145" s="105"/>
      <c r="F145" s="105"/>
      <c r="G145" s="105"/>
      <c r="H145" s="105"/>
      <c r="I145" s="105"/>
      <c r="J145" s="105"/>
      <c r="K145" s="105"/>
      <c r="AI145" s="236"/>
      <c r="AJ145" s="236"/>
      <c r="AK145" s="236"/>
      <c r="AL145" s="236"/>
      <c r="AM145" s="236"/>
      <c r="AN145" s="236"/>
      <c r="AO145" s="236"/>
      <c r="AP145" s="236"/>
      <c r="AQ145" s="134"/>
      <c r="AR145" s="236"/>
      <c r="AS145" s="236"/>
      <c r="AT145" s="236"/>
      <c r="AU145" s="236"/>
      <c r="AV145" s="236"/>
      <c r="AW145" s="236"/>
      <c r="AX145" s="236"/>
      <c r="AY145" s="236"/>
      <c r="AZ145" s="160"/>
      <c r="BA145" s="236"/>
      <c r="BB145" s="236"/>
      <c r="BC145" s="236"/>
      <c r="BD145" s="236"/>
      <c r="BE145" s="236"/>
      <c r="BF145" s="236"/>
      <c r="BG145" s="236"/>
      <c r="BH145" s="236"/>
      <c r="BI145" s="134"/>
      <c r="BJ145" s="236"/>
      <c r="BK145" s="236"/>
      <c r="BL145" s="236"/>
      <c r="BM145" s="236"/>
      <c r="BN145" s="236"/>
      <c r="BO145" s="236"/>
      <c r="BP145" s="236"/>
      <c r="BQ145" s="236"/>
    </row>
    <row r="146" spans="3:69" ht="15" customHeight="1" hidden="1">
      <c r="C146" s="43" t="s">
        <v>93</v>
      </c>
      <c r="D146" s="105"/>
      <c r="E146" s="105"/>
      <c r="F146" s="105"/>
      <c r="G146" s="105"/>
      <c r="H146" s="105"/>
      <c r="I146" s="105"/>
      <c r="J146" s="105"/>
      <c r="K146" s="105"/>
      <c r="AI146" s="236"/>
      <c r="AJ146" s="236"/>
      <c r="AK146" s="236"/>
      <c r="AL146" s="236"/>
      <c r="AM146" s="236"/>
      <c r="AN146" s="236"/>
      <c r="AO146" s="236"/>
      <c r="AP146" s="236"/>
      <c r="AQ146" s="134"/>
      <c r="AR146" s="236"/>
      <c r="AS146" s="236"/>
      <c r="AT146" s="236"/>
      <c r="AU146" s="236"/>
      <c r="AV146" s="236"/>
      <c r="AW146" s="236"/>
      <c r="AX146" s="236"/>
      <c r="AY146" s="236"/>
      <c r="AZ146" s="160"/>
      <c r="BA146" s="236"/>
      <c r="BB146" s="236"/>
      <c r="BC146" s="236"/>
      <c r="BD146" s="236"/>
      <c r="BE146" s="236"/>
      <c r="BF146" s="236"/>
      <c r="BG146" s="236"/>
      <c r="BH146" s="236"/>
      <c r="BI146" s="134"/>
      <c r="BJ146" s="236"/>
      <c r="BK146" s="236"/>
      <c r="BL146" s="236"/>
      <c r="BM146" s="236"/>
      <c r="BN146" s="236"/>
      <c r="BO146" s="236"/>
      <c r="BP146" s="236"/>
      <c r="BQ146" s="236"/>
    </row>
    <row r="147" spans="3:69" ht="15" customHeight="1" hidden="1">
      <c r="C147" s="43" t="s">
        <v>136</v>
      </c>
      <c r="D147" s="105"/>
      <c r="E147" s="105"/>
      <c r="F147" s="105"/>
      <c r="G147" s="105"/>
      <c r="H147" s="105"/>
      <c r="I147" s="105"/>
      <c r="J147" s="105"/>
      <c r="K147" s="105"/>
      <c r="AI147" s="236"/>
      <c r="AJ147" s="236"/>
      <c r="AK147" s="236"/>
      <c r="AL147" s="236"/>
      <c r="AM147" s="236"/>
      <c r="AN147" s="236"/>
      <c r="AO147" s="236"/>
      <c r="AP147" s="236"/>
      <c r="AQ147" s="134"/>
      <c r="AR147" s="236"/>
      <c r="AS147" s="236"/>
      <c r="AT147" s="236"/>
      <c r="AU147" s="236"/>
      <c r="AV147" s="236"/>
      <c r="AW147" s="236"/>
      <c r="AX147" s="236"/>
      <c r="AY147" s="236"/>
      <c r="AZ147" s="160"/>
      <c r="BA147" s="236"/>
      <c r="BB147" s="236"/>
      <c r="BC147" s="236"/>
      <c r="BD147" s="236"/>
      <c r="BE147" s="236"/>
      <c r="BF147" s="236"/>
      <c r="BG147" s="236"/>
      <c r="BH147" s="236"/>
      <c r="BI147" s="134"/>
      <c r="BJ147" s="236"/>
      <c r="BK147" s="236"/>
      <c r="BL147" s="236"/>
      <c r="BM147" s="236"/>
      <c r="BN147" s="236"/>
      <c r="BO147" s="236"/>
      <c r="BP147" s="236"/>
      <c r="BQ147" s="236"/>
    </row>
    <row r="148" spans="3:69" ht="15" customHeight="1" hidden="1">
      <c r="C148" s="197" t="s">
        <v>137</v>
      </c>
      <c r="D148" s="105"/>
      <c r="E148" s="105"/>
      <c r="F148" s="105"/>
      <c r="G148" s="105"/>
      <c r="H148" s="105"/>
      <c r="I148" s="105"/>
      <c r="J148" s="105"/>
      <c r="K148" s="105"/>
      <c r="L148" s="54"/>
      <c r="M148" s="54"/>
      <c r="AI148" s="252">
        <f>SUM(AI144:AP147)</f>
        <v>0</v>
      </c>
      <c r="AJ148" s="252"/>
      <c r="AK148" s="252"/>
      <c r="AL148" s="252"/>
      <c r="AM148" s="252"/>
      <c r="AN148" s="252"/>
      <c r="AO148" s="252"/>
      <c r="AP148" s="252"/>
      <c r="AQ148" s="134"/>
      <c r="AR148" s="252">
        <f>SUM(AR144:AY147)</f>
        <v>0</v>
      </c>
      <c r="AS148" s="252"/>
      <c r="AT148" s="252"/>
      <c r="AU148" s="252"/>
      <c r="AV148" s="252"/>
      <c r="AW148" s="252"/>
      <c r="AX148" s="252"/>
      <c r="AY148" s="252"/>
      <c r="AZ148" s="216"/>
      <c r="BA148" s="252">
        <f>SUM(BA144:BH147)</f>
        <v>0</v>
      </c>
      <c r="BB148" s="252"/>
      <c r="BC148" s="252"/>
      <c r="BD148" s="252"/>
      <c r="BE148" s="252"/>
      <c r="BF148" s="252"/>
      <c r="BG148" s="252"/>
      <c r="BH148" s="252"/>
      <c r="BI148" s="134"/>
      <c r="BJ148" s="252">
        <f>SUM(BJ144:BQ147)</f>
        <v>0</v>
      </c>
      <c r="BK148" s="252"/>
      <c r="BL148" s="252"/>
      <c r="BM148" s="252"/>
      <c r="BN148" s="252"/>
      <c r="BO148" s="252"/>
      <c r="BP148" s="252"/>
      <c r="BQ148" s="252"/>
    </row>
    <row r="149" spans="35:69" ht="15" customHeight="1" hidden="1">
      <c r="AI149" s="134"/>
      <c r="AJ149" s="134"/>
      <c r="AK149" s="134"/>
      <c r="AL149" s="134"/>
      <c r="AM149" s="134"/>
      <c r="AN149" s="134"/>
      <c r="AO149" s="134"/>
      <c r="AP149" s="134"/>
      <c r="AQ149" s="134"/>
      <c r="AR149" s="134"/>
      <c r="AS149" s="134"/>
      <c r="AT149" s="134"/>
      <c r="AU149" s="134"/>
      <c r="AV149" s="134"/>
      <c r="AW149" s="134"/>
      <c r="AX149" s="134"/>
      <c r="AY149" s="134"/>
      <c r="AZ149" s="160"/>
      <c r="BA149" s="134"/>
      <c r="BB149" s="134"/>
      <c r="BC149" s="134"/>
      <c r="BD149" s="134"/>
      <c r="BE149" s="134"/>
      <c r="BF149" s="134"/>
      <c r="BG149" s="134"/>
      <c r="BH149" s="134"/>
      <c r="BI149" s="134"/>
      <c r="BJ149" s="134"/>
      <c r="BK149" s="134"/>
      <c r="BL149" s="134"/>
      <c r="BM149" s="134"/>
      <c r="BN149" s="134"/>
      <c r="BO149" s="134"/>
      <c r="BP149" s="134"/>
      <c r="BQ149" s="134"/>
    </row>
    <row r="150" spans="3:69" ht="15" customHeight="1" hidden="1">
      <c r="C150" s="78" t="s">
        <v>138</v>
      </c>
      <c r="D150" s="105"/>
      <c r="E150" s="105"/>
      <c r="F150" s="105"/>
      <c r="G150" s="105"/>
      <c r="H150" s="105"/>
      <c r="I150" s="105"/>
      <c r="J150" s="105"/>
      <c r="K150" s="105"/>
      <c r="L150" s="54"/>
      <c r="M150" s="54"/>
      <c r="AI150" s="134"/>
      <c r="AJ150" s="134"/>
      <c r="AK150" s="134"/>
      <c r="AL150" s="134"/>
      <c r="AM150" s="134"/>
      <c r="AN150" s="134"/>
      <c r="AO150" s="134"/>
      <c r="AP150" s="134"/>
      <c r="AQ150" s="134"/>
      <c r="AR150" s="134"/>
      <c r="AS150" s="134"/>
      <c r="AT150" s="134"/>
      <c r="AU150" s="134"/>
      <c r="AV150" s="134"/>
      <c r="AW150" s="134"/>
      <c r="AX150" s="134"/>
      <c r="AY150" s="134"/>
      <c r="AZ150" s="160"/>
      <c r="BA150" s="134"/>
      <c r="BB150" s="134"/>
      <c r="BC150" s="134"/>
      <c r="BD150" s="134"/>
      <c r="BE150" s="134"/>
      <c r="BF150" s="134"/>
      <c r="BG150" s="134"/>
      <c r="BH150" s="134"/>
      <c r="BI150" s="134"/>
      <c r="BJ150" s="134"/>
      <c r="BK150" s="134"/>
      <c r="BL150" s="134"/>
      <c r="BM150" s="134"/>
      <c r="BN150" s="134"/>
      <c r="BO150" s="134"/>
      <c r="BP150" s="134"/>
      <c r="BQ150" s="134"/>
    </row>
    <row r="151" spans="3:69" ht="15" customHeight="1" hidden="1">
      <c r="C151" s="43" t="s">
        <v>135</v>
      </c>
      <c r="D151" s="105"/>
      <c r="E151" s="105"/>
      <c r="F151" s="105"/>
      <c r="G151" s="105"/>
      <c r="H151" s="105"/>
      <c r="I151" s="105"/>
      <c r="J151" s="105"/>
      <c r="K151" s="105"/>
      <c r="AI151" s="236"/>
      <c r="AJ151" s="236"/>
      <c r="AK151" s="236"/>
      <c r="AL151" s="236"/>
      <c r="AM151" s="236"/>
      <c r="AN151" s="236"/>
      <c r="AO151" s="236"/>
      <c r="AP151" s="236"/>
      <c r="AQ151" s="134"/>
      <c r="AR151" s="236"/>
      <c r="AS151" s="236"/>
      <c r="AT151" s="236"/>
      <c r="AU151" s="236"/>
      <c r="AV151" s="236"/>
      <c r="AW151" s="236"/>
      <c r="AX151" s="236"/>
      <c r="AY151" s="236"/>
      <c r="AZ151" s="160"/>
      <c r="BA151" s="236"/>
      <c r="BB151" s="236"/>
      <c r="BC151" s="236"/>
      <c r="BD151" s="236"/>
      <c r="BE151" s="236"/>
      <c r="BF151" s="236"/>
      <c r="BG151" s="236"/>
      <c r="BH151" s="236"/>
      <c r="BI151" s="134"/>
      <c r="BJ151" s="236"/>
      <c r="BK151" s="236"/>
      <c r="BL151" s="236"/>
      <c r="BM151" s="236"/>
      <c r="BN151" s="236"/>
      <c r="BO151" s="236"/>
      <c r="BP151" s="236"/>
      <c r="BQ151" s="236"/>
    </row>
    <row r="152" spans="3:69" ht="15" customHeight="1" hidden="1">
      <c r="C152" s="43" t="s">
        <v>93</v>
      </c>
      <c r="D152" s="105"/>
      <c r="E152" s="105"/>
      <c r="F152" s="105"/>
      <c r="G152" s="105"/>
      <c r="H152" s="105"/>
      <c r="I152" s="105"/>
      <c r="J152" s="105"/>
      <c r="K152" s="105"/>
      <c r="AI152" s="236"/>
      <c r="AJ152" s="236"/>
      <c r="AK152" s="236"/>
      <c r="AL152" s="236"/>
      <c r="AM152" s="236"/>
      <c r="AN152" s="236"/>
      <c r="AO152" s="236"/>
      <c r="AP152" s="236"/>
      <c r="AQ152" s="134"/>
      <c r="AR152" s="236"/>
      <c r="AS152" s="236"/>
      <c r="AT152" s="236"/>
      <c r="AU152" s="236"/>
      <c r="AV152" s="236"/>
      <c r="AW152" s="236"/>
      <c r="AX152" s="236"/>
      <c r="AY152" s="236"/>
      <c r="AZ152" s="160"/>
      <c r="BA152" s="236"/>
      <c r="BB152" s="236"/>
      <c r="BC152" s="236"/>
      <c r="BD152" s="236"/>
      <c r="BE152" s="236"/>
      <c r="BF152" s="236"/>
      <c r="BG152" s="236"/>
      <c r="BH152" s="236"/>
      <c r="BI152" s="134"/>
      <c r="BJ152" s="236"/>
      <c r="BK152" s="236"/>
      <c r="BL152" s="236"/>
      <c r="BM152" s="236"/>
      <c r="BN152" s="236"/>
      <c r="BO152" s="236"/>
      <c r="BP152" s="236"/>
      <c r="BQ152" s="236"/>
    </row>
    <row r="153" spans="3:69" ht="15" customHeight="1" hidden="1">
      <c r="C153" s="43" t="s">
        <v>136</v>
      </c>
      <c r="D153" s="105"/>
      <c r="E153" s="105"/>
      <c r="F153" s="105"/>
      <c r="G153" s="105"/>
      <c r="H153" s="105"/>
      <c r="I153" s="105"/>
      <c r="J153" s="105"/>
      <c r="K153" s="105"/>
      <c r="AI153" s="236"/>
      <c r="AJ153" s="236"/>
      <c r="AK153" s="236"/>
      <c r="AL153" s="236"/>
      <c r="AM153" s="236"/>
      <c r="AN153" s="236"/>
      <c r="AO153" s="236"/>
      <c r="AP153" s="236"/>
      <c r="AQ153" s="134"/>
      <c r="AR153" s="236"/>
      <c r="AS153" s="236"/>
      <c r="AT153" s="236"/>
      <c r="AU153" s="236"/>
      <c r="AV153" s="236"/>
      <c r="AW153" s="236"/>
      <c r="AX153" s="236"/>
      <c r="AY153" s="236"/>
      <c r="AZ153" s="160"/>
      <c r="BA153" s="236"/>
      <c r="BB153" s="236"/>
      <c r="BC153" s="236"/>
      <c r="BD153" s="236"/>
      <c r="BE153" s="236"/>
      <c r="BF153" s="236"/>
      <c r="BG153" s="236"/>
      <c r="BH153" s="236"/>
      <c r="BI153" s="134"/>
      <c r="BJ153" s="236"/>
      <c r="BK153" s="236"/>
      <c r="BL153" s="236"/>
      <c r="BM153" s="236"/>
      <c r="BN153" s="236"/>
      <c r="BO153" s="236"/>
      <c r="BP153" s="236"/>
      <c r="BQ153" s="236"/>
    </row>
    <row r="154" spans="3:69" ht="15" customHeight="1" hidden="1">
      <c r="C154" s="43" t="s">
        <v>184</v>
      </c>
      <c r="D154" s="105"/>
      <c r="E154" s="105"/>
      <c r="F154" s="105"/>
      <c r="G154" s="105"/>
      <c r="H154" s="105"/>
      <c r="I154" s="105"/>
      <c r="J154" s="105"/>
      <c r="K154" s="105"/>
      <c r="AI154" s="236"/>
      <c r="AJ154" s="236"/>
      <c r="AK154" s="236"/>
      <c r="AL154" s="236"/>
      <c r="AM154" s="236"/>
      <c r="AN154" s="236"/>
      <c r="AO154" s="236"/>
      <c r="AP154" s="236"/>
      <c r="AQ154" s="134"/>
      <c r="AR154" s="236"/>
      <c r="AS154" s="236"/>
      <c r="AT154" s="236"/>
      <c r="AU154" s="236"/>
      <c r="AV154" s="236"/>
      <c r="AW154" s="236"/>
      <c r="AX154" s="236"/>
      <c r="AY154" s="236"/>
      <c r="AZ154" s="160"/>
      <c r="BA154" s="236"/>
      <c r="BB154" s="236"/>
      <c r="BC154" s="236"/>
      <c r="BD154" s="236"/>
      <c r="BE154" s="236"/>
      <c r="BF154" s="236"/>
      <c r="BG154" s="236"/>
      <c r="BH154" s="236"/>
      <c r="BI154" s="134"/>
      <c r="BJ154" s="236"/>
      <c r="BK154" s="236"/>
      <c r="BL154" s="236"/>
      <c r="BM154" s="236"/>
      <c r="BN154" s="236"/>
      <c r="BO154" s="236"/>
      <c r="BP154" s="236"/>
      <c r="BQ154" s="236"/>
    </row>
    <row r="155" spans="3:69" ht="15" customHeight="1" hidden="1">
      <c r="C155" s="197" t="s">
        <v>139</v>
      </c>
      <c r="D155" s="105"/>
      <c r="E155" s="105"/>
      <c r="F155" s="105"/>
      <c r="G155" s="105"/>
      <c r="H155" s="105"/>
      <c r="I155" s="105"/>
      <c r="J155" s="105"/>
      <c r="K155" s="105"/>
      <c r="L155" s="54"/>
      <c r="M155" s="54"/>
      <c r="AI155" s="252">
        <f>SUM(AI151:AP154)</f>
        <v>0</v>
      </c>
      <c r="AJ155" s="252"/>
      <c r="AK155" s="252"/>
      <c r="AL155" s="252"/>
      <c r="AM155" s="252"/>
      <c r="AN155" s="252"/>
      <c r="AO155" s="252"/>
      <c r="AP155" s="252"/>
      <c r="AQ155" s="134"/>
      <c r="AR155" s="252">
        <f>SUM(AR151:AY154)</f>
        <v>0</v>
      </c>
      <c r="AS155" s="252"/>
      <c r="AT155" s="252"/>
      <c r="AU155" s="252"/>
      <c r="AV155" s="252"/>
      <c r="AW155" s="252"/>
      <c r="AX155" s="252"/>
      <c r="AY155" s="252"/>
      <c r="AZ155" s="216"/>
      <c r="BA155" s="252">
        <f>SUM(BA151:BH154)</f>
        <v>0</v>
      </c>
      <c r="BB155" s="252"/>
      <c r="BC155" s="252"/>
      <c r="BD155" s="252"/>
      <c r="BE155" s="252"/>
      <c r="BF155" s="252"/>
      <c r="BG155" s="252"/>
      <c r="BH155" s="252"/>
      <c r="BI155" s="134"/>
      <c r="BJ155" s="252">
        <f>SUM(BJ151:BQ154)</f>
        <v>0</v>
      </c>
      <c r="BK155" s="252"/>
      <c r="BL155" s="252"/>
      <c r="BM155" s="252"/>
      <c r="BN155" s="252"/>
      <c r="BO155" s="252"/>
      <c r="BP155" s="252"/>
      <c r="BQ155" s="252"/>
    </row>
    <row r="156" spans="3:85" s="78" customFormat="1" ht="15" customHeight="1" hidden="1" thickBot="1">
      <c r="C156" s="197" t="s">
        <v>141</v>
      </c>
      <c r="D156" s="79"/>
      <c r="E156" s="79"/>
      <c r="F156" s="79"/>
      <c r="G156" s="79"/>
      <c r="H156" s="79"/>
      <c r="I156" s="79"/>
      <c r="J156" s="79"/>
      <c r="K156" s="79"/>
      <c r="AI156" s="251">
        <f>AI155+AI148</f>
        <v>0</v>
      </c>
      <c r="AJ156" s="251"/>
      <c r="AK156" s="251"/>
      <c r="AL156" s="251"/>
      <c r="AM156" s="251"/>
      <c r="AN156" s="251"/>
      <c r="AO156" s="251"/>
      <c r="AP156" s="251"/>
      <c r="AQ156" s="134"/>
      <c r="AR156" s="251">
        <f>AR155+AR148</f>
        <v>0</v>
      </c>
      <c r="AS156" s="251"/>
      <c r="AT156" s="251"/>
      <c r="AU156" s="251"/>
      <c r="AV156" s="251"/>
      <c r="AW156" s="251"/>
      <c r="AX156" s="251"/>
      <c r="AY156" s="251"/>
      <c r="AZ156" s="216"/>
      <c r="BA156" s="251">
        <f>BA155+BA148</f>
        <v>0</v>
      </c>
      <c r="BB156" s="251"/>
      <c r="BC156" s="251"/>
      <c r="BD156" s="251"/>
      <c r="BE156" s="251"/>
      <c r="BF156" s="251"/>
      <c r="BG156" s="251"/>
      <c r="BH156" s="251"/>
      <c r="BI156" s="134"/>
      <c r="BJ156" s="251">
        <f>BJ155+BJ148</f>
        <v>0</v>
      </c>
      <c r="BK156" s="251"/>
      <c r="BL156" s="251"/>
      <c r="BM156" s="251"/>
      <c r="BN156" s="251"/>
      <c r="BO156" s="251"/>
      <c r="BP156" s="251"/>
      <c r="BQ156" s="251"/>
      <c r="CA156" s="183"/>
      <c r="CB156" s="184"/>
      <c r="CC156" s="183"/>
      <c r="CD156" s="187"/>
      <c r="CE156" s="187"/>
      <c r="CF156" s="187"/>
      <c r="CG156" s="187"/>
    </row>
    <row r="157" spans="3:85" s="48" customFormat="1" ht="15" customHeight="1" hidden="1" thickBot="1">
      <c r="C157" s="198" t="s">
        <v>147</v>
      </c>
      <c r="D157" s="114"/>
      <c r="E157" s="114"/>
      <c r="F157" s="114"/>
      <c r="G157" s="114"/>
      <c r="H157" s="114"/>
      <c r="I157" s="114"/>
      <c r="J157" s="114"/>
      <c r="K157" s="114"/>
      <c r="AI157" s="249">
        <f>AI141-AI156</f>
        <v>0</v>
      </c>
      <c r="AJ157" s="249"/>
      <c r="AK157" s="249"/>
      <c r="AL157" s="249"/>
      <c r="AM157" s="249"/>
      <c r="AN157" s="249"/>
      <c r="AO157" s="249"/>
      <c r="AP157" s="249"/>
      <c r="AQ157" s="219"/>
      <c r="AR157" s="249">
        <f>AR141-AR156</f>
        <v>0</v>
      </c>
      <c r="AS157" s="249"/>
      <c r="AT157" s="249"/>
      <c r="AU157" s="249"/>
      <c r="AV157" s="249"/>
      <c r="AW157" s="249"/>
      <c r="AX157" s="249"/>
      <c r="AY157" s="249"/>
      <c r="AZ157" s="218"/>
      <c r="BA157" s="249">
        <f>BA141-BA156</f>
        <v>0</v>
      </c>
      <c r="BB157" s="249"/>
      <c r="BC157" s="249"/>
      <c r="BD157" s="249"/>
      <c r="BE157" s="249"/>
      <c r="BF157" s="249"/>
      <c r="BG157" s="249"/>
      <c r="BH157" s="249"/>
      <c r="BI157" s="219"/>
      <c r="BJ157" s="249">
        <f>BJ141-BJ156</f>
        <v>0</v>
      </c>
      <c r="BK157" s="249"/>
      <c r="BL157" s="249"/>
      <c r="BM157" s="249"/>
      <c r="BN157" s="249"/>
      <c r="BO157" s="249"/>
      <c r="BP157" s="249"/>
      <c r="BQ157" s="249"/>
      <c r="CA157" s="183"/>
      <c r="CB157" s="184"/>
      <c r="CC157" s="183"/>
      <c r="CD157" s="187"/>
      <c r="CE157" s="187"/>
      <c r="CF157" s="187"/>
      <c r="CG157" s="187"/>
    </row>
    <row r="158" spans="3:69" ht="15" customHeight="1" hidden="1" thickTop="1">
      <c r="C158" s="58"/>
      <c r="D158" s="105"/>
      <c r="E158" s="105"/>
      <c r="F158" s="105"/>
      <c r="G158" s="105"/>
      <c r="H158" s="105"/>
      <c r="I158" s="105"/>
      <c r="J158" s="105"/>
      <c r="K158" s="105"/>
      <c r="L158" s="54"/>
      <c r="M158" s="54"/>
      <c r="AI158" s="110"/>
      <c r="AJ158" s="110"/>
      <c r="AK158" s="110"/>
      <c r="AL158" s="110"/>
      <c r="AM158" s="110"/>
      <c r="AN158" s="110"/>
      <c r="AO158" s="110"/>
      <c r="AP158" s="110"/>
      <c r="AQ158" s="134"/>
      <c r="AR158" s="110"/>
      <c r="AS158" s="110"/>
      <c r="AT158" s="110"/>
      <c r="AU158" s="110"/>
      <c r="AV158" s="110"/>
      <c r="AW158" s="110"/>
      <c r="AX158" s="110"/>
      <c r="AY158" s="110"/>
      <c r="AZ158" s="217"/>
      <c r="BA158" s="110"/>
      <c r="BB158" s="110"/>
      <c r="BC158" s="110"/>
      <c r="BD158" s="110"/>
      <c r="BE158" s="110"/>
      <c r="BF158" s="110"/>
      <c r="BG158" s="110"/>
      <c r="BH158" s="110"/>
      <c r="BI158" s="134"/>
      <c r="BJ158" s="110"/>
      <c r="BK158" s="110"/>
      <c r="BL158" s="110"/>
      <c r="BM158" s="110"/>
      <c r="BN158" s="110"/>
      <c r="BO158" s="110"/>
      <c r="BP158" s="110"/>
      <c r="BQ158" s="110"/>
    </row>
    <row r="159" spans="3:69" ht="15" customHeight="1" hidden="1">
      <c r="C159" s="78" t="s">
        <v>140</v>
      </c>
      <c r="D159" s="105"/>
      <c r="E159" s="105"/>
      <c r="F159" s="105"/>
      <c r="G159" s="105"/>
      <c r="H159" s="105"/>
      <c r="I159" s="105"/>
      <c r="J159" s="105"/>
      <c r="K159" s="105"/>
      <c r="L159" s="54"/>
      <c r="M159" s="54"/>
      <c r="AI159" s="134"/>
      <c r="AJ159" s="134"/>
      <c r="AK159" s="134"/>
      <c r="AL159" s="134"/>
      <c r="AM159" s="134"/>
      <c r="AN159" s="134"/>
      <c r="AO159" s="134"/>
      <c r="AP159" s="134"/>
      <c r="AQ159" s="134"/>
      <c r="AR159" s="134"/>
      <c r="AS159" s="134"/>
      <c r="AT159" s="134"/>
      <c r="AU159" s="134"/>
      <c r="AV159" s="134"/>
      <c r="AW159" s="134"/>
      <c r="AX159" s="134"/>
      <c r="AY159" s="134"/>
      <c r="AZ159" s="160"/>
      <c r="BA159" s="134"/>
      <c r="BB159" s="134"/>
      <c r="BC159" s="134"/>
      <c r="BD159" s="134"/>
      <c r="BE159" s="134"/>
      <c r="BF159" s="134"/>
      <c r="BG159" s="134"/>
      <c r="BH159" s="134"/>
      <c r="BI159" s="134"/>
      <c r="BJ159" s="134"/>
      <c r="BK159" s="134"/>
      <c r="BL159" s="134"/>
      <c r="BM159" s="134"/>
      <c r="BN159" s="134"/>
      <c r="BO159" s="134"/>
      <c r="BP159" s="134"/>
      <c r="BQ159" s="134"/>
    </row>
    <row r="160" spans="3:69" ht="15" customHeight="1" hidden="1">
      <c r="C160" s="43" t="s">
        <v>94</v>
      </c>
      <c r="D160" s="105"/>
      <c r="E160" s="105"/>
      <c r="F160" s="105"/>
      <c r="G160" s="105"/>
      <c r="H160" s="105"/>
      <c r="I160" s="105"/>
      <c r="J160" s="105"/>
      <c r="K160" s="105"/>
      <c r="AI160" s="236"/>
      <c r="AJ160" s="236"/>
      <c r="AK160" s="236"/>
      <c r="AL160" s="236"/>
      <c r="AM160" s="236"/>
      <c r="AN160" s="236"/>
      <c r="AO160" s="236"/>
      <c r="AP160" s="236"/>
      <c r="AQ160" s="134"/>
      <c r="AR160" s="236"/>
      <c r="AS160" s="236"/>
      <c r="AT160" s="236"/>
      <c r="AU160" s="236"/>
      <c r="AV160" s="236"/>
      <c r="AW160" s="236"/>
      <c r="AX160" s="236"/>
      <c r="AY160" s="236"/>
      <c r="AZ160" s="160"/>
      <c r="BA160" s="236"/>
      <c r="BB160" s="236"/>
      <c r="BC160" s="236"/>
      <c r="BD160" s="236"/>
      <c r="BE160" s="236"/>
      <c r="BF160" s="236"/>
      <c r="BG160" s="236"/>
      <c r="BH160" s="236"/>
      <c r="BI160" s="134"/>
      <c r="BJ160" s="236"/>
      <c r="BK160" s="236"/>
      <c r="BL160" s="236"/>
      <c r="BM160" s="236"/>
      <c r="BN160" s="236"/>
      <c r="BO160" s="236"/>
      <c r="BP160" s="236"/>
      <c r="BQ160" s="236"/>
    </row>
    <row r="161" spans="3:69" ht="15" customHeight="1" hidden="1">
      <c r="C161" s="43" t="s">
        <v>95</v>
      </c>
      <c r="D161" s="105"/>
      <c r="E161" s="105"/>
      <c r="F161" s="105"/>
      <c r="G161" s="105"/>
      <c r="H161" s="105"/>
      <c r="I161" s="105"/>
      <c r="J161" s="105"/>
      <c r="K161" s="105"/>
      <c r="AI161" s="236"/>
      <c r="AJ161" s="236"/>
      <c r="AK161" s="236"/>
      <c r="AL161" s="236"/>
      <c r="AM161" s="236"/>
      <c r="AN161" s="236"/>
      <c r="AO161" s="236"/>
      <c r="AP161" s="236"/>
      <c r="AQ161" s="134"/>
      <c r="AR161" s="236"/>
      <c r="AS161" s="236"/>
      <c r="AT161" s="236"/>
      <c r="AU161" s="236"/>
      <c r="AV161" s="236"/>
      <c r="AW161" s="236"/>
      <c r="AX161" s="236"/>
      <c r="AY161" s="236"/>
      <c r="AZ161" s="160"/>
      <c r="BA161" s="236"/>
      <c r="BB161" s="236"/>
      <c r="BC161" s="236"/>
      <c r="BD161" s="236"/>
      <c r="BE161" s="236"/>
      <c r="BF161" s="236"/>
      <c r="BG161" s="236"/>
      <c r="BH161" s="236"/>
      <c r="BI161" s="134"/>
      <c r="BJ161" s="236"/>
      <c r="BK161" s="236"/>
      <c r="BL161" s="236"/>
      <c r="BM161" s="236"/>
      <c r="BN161" s="236"/>
      <c r="BO161" s="236"/>
      <c r="BP161" s="236"/>
      <c r="BQ161" s="236"/>
    </row>
    <row r="162" spans="3:69" ht="15" customHeight="1" hidden="1">
      <c r="C162" s="43" t="s">
        <v>96</v>
      </c>
      <c r="D162" s="105"/>
      <c r="E162" s="105"/>
      <c r="F162" s="105"/>
      <c r="G162" s="105"/>
      <c r="H162" s="105"/>
      <c r="I162" s="105"/>
      <c r="J162" s="105"/>
      <c r="K162" s="105"/>
      <c r="AI162" s="250">
        <f>AI160+AI161</f>
        <v>0</v>
      </c>
      <c r="AJ162" s="250"/>
      <c r="AK162" s="250"/>
      <c r="AL162" s="250"/>
      <c r="AM162" s="250"/>
      <c r="AN162" s="250"/>
      <c r="AO162" s="250"/>
      <c r="AP162" s="250"/>
      <c r="AQ162" s="134"/>
      <c r="AR162" s="250">
        <f>AR160+AR161</f>
        <v>0</v>
      </c>
      <c r="AS162" s="250"/>
      <c r="AT162" s="250"/>
      <c r="AU162" s="250"/>
      <c r="AV162" s="250"/>
      <c r="AW162" s="250"/>
      <c r="AX162" s="250"/>
      <c r="AY162" s="250"/>
      <c r="AZ162" s="160"/>
      <c r="BA162" s="250">
        <f>BA160+BA161</f>
        <v>0</v>
      </c>
      <c r="BB162" s="250"/>
      <c r="BC162" s="250"/>
      <c r="BD162" s="250"/>
      <c r="BE162" s="250"/>
      <c r="BF162" s="250"/>
      <c r="BG162" s="250"/>
      <c r="BH162" s="250"/>
      <c r="BI162" s="134"/>
      <c r="BJ162" s="250">
        <f>BJ160+BJ161</f>
        <v>0</v>
      </c>
      <c r="BK162" s="250"/>
      <c r="BL162" s="250"/>
      <c r="BM162" s="250"/>
      <c r="BN162" s="250"/>
      <c r="BO162" s="250"/>
      <c r="BP162" s="250"/>
      <c r="BQ162" s="250"/>
    </row>
    <row r="163" spans="3:69" ht="15" customHeight="1" hidden="1" thickBot="1">
      <c r="C163" s="43" t="s">
        <v>97</v>
      </c>
      <c r="D163" s="105"/>
      <c r="E163" s="105"/>
      <c r="F163" s="105"/>
      <c r="G163" s="105"/>
      <c r="H163" s="105"/>
      <c r="I163" s="105"/>
      <c r="J163" s="105"/>
      <c r="K163" s="105"/>
      <c r="AI163" s="236"/>
      <c r="AJ163" s="236"/>
      <c r="AK163" s="236"/>
      <c r="AL163" s="236"/>
      <c r="AM163" s="236"/>
      <c r="AN163" s="236"/>
      <c r="AO163" s="236"/>
      <c r="AP163" s="236"/>
      <c r="AQ163" s="134"/>
      <c r="AR163" s="236"/>
      <c r="AS163" s="236"/>
      <c r="AT163" s="236"/>
      <c r="AU163" s="236"/>
      <c r="AV163" s="236"/>
      <c r="AW163" s="236"/>
      <c r="AX163" s="236"/>
      <c r="AY163" s="236"/>
      <c r="AZ163" s="160"/>
      <c r="BA163" s="236"/>
      <c r="BB163" s="236"/>
      <c r="BC163" s="236"/>
      <c r="BD163" s="236"/>
      <c r="BE163" s="236"/>
      <c r="BF163" s="236"/>
      <c r="BG163" s="236"/>
      <c r="BH163" s="236"/>
      <c r="BI163" s="134"/>
      <c r="BJ163" s="236"/>
      <c r="BK163" s="236"/>
      <c r="BL163" s="236"/>
      <c r="BM163" s="236"/>
      <c r="BN163" s="236"/>
      <c r="BO163" s="236"/>
      <c r="BP163" s="236"/>
      <c r="BQ163" s="236"/>
    </row>
    <row r="164" spans="3:85" s="48" customFormat="1" ht="15" customHeight="1" hidden="1" thickBot="1">
      <c r="C164" s="198" t="s">
        <v>148</v>
      </c>
      <c r="D164" s="114"/>
      <c r="E164" s="114"/>
      <c r="F164" s="114"/>
      <c r="G164" s="114"/>
      <c r="H164" s="114"/>
      <c r="I164" s="114"/>
      <c r="J164" s="114"/>
      <c r="K164" s="114"/>
      <c r="AI164" s="249">
        <f>AI163+AI162</f>
        <v>0</v>
      </c>
      <c r="AJ164" s="249"/>
      <c r="AK164" s="249"/>
      <c r="AL164" s="249"/>
      <c r="AM164" s="249"/>
      <c r="AN164" s="249"/>
      <c r="AO164" s="249"/>
      <c r="AP164" s="249"/>
      <c r="AQ164" s="219"/>
      <c r="AR164" s="249">
        <f>AR163+AR162</f>
        <v>0</v>
      </c>
      <c r="AS164" s="249"/>
      <c r="AT164" s="249"/>
      <c r="AU164" s="249"/>
      <c r="AV164" s="249"/>
      <c r="AW164" s="249"/>
      <c r="AX164" s="249"/>
      <c r="AY164" s="249"/>
      <c r="AZ164" s="218"/>
      <c r="BA164" s="249">
        <f>BA163+BA162</f>
        <v>0</v>
      </c>
      <c r="BB164" s="249"/>
      <c r="BC164" s="249"/>
      <c r="BD164" s="249"/>
      <c r="BE164" s="249"/>
      <c r="BF164" s="249"/>
      <c r="BG164" s="249"/>
      <c r="BH164" s="249"/>
      <c r="BI164" s="219"/>
      <c r="BJ164" s="249">
        <f>BJ163+BJ162</f>
        <v>0</v>
      </c>
      <c r="BK164" s="249"/>
      <c r="BL164" s="249"/>
      <c r="BM164" s="249"/>
      <c r="BN164" s="249"/>
      <c r="BO164" s="249"/>
      <c r="BP164" s="249"/>
      <c r="BQ164" s="249"/>
      <c r="CA164" s="183"/>
      <c r="CB164" s="184"/>
      <c r="CC164" s="183"/>
      <c r="CD164" s="187"/>
      <c r="CE164" s="187"/>
      <c r="CF164" s="187"/>
      <c r="CG164" s="187"/>
    </row>
    <row r="165" ht="12.75" customHeight="1" hidden="1" thickTop="1">
      <c r="B165" s="41"/>
    </row>
    <row r="166" spans="3:6" ht="18" hidden="1">
      <c r="C166" s="44" t="str">
        <f>'SPFR - Front Cover'!$C$40</f>
        <v>Warrumbungle Shire Council</v>
      </c>
      <c r="E166" s="45"/>
      <c r="F166" s="45"/>
    </row>
    <row r="167" ht="21" customHeight="1" hidden="1"/>
    <row r="168" ht="18.75" customHeight="1" hidden="1">
      <c r="C168" s="46" t="s">
        <v>100</v>
      </c>
    </row>
    <row r="169" ht="13.5" customHeight="1" hidden="1">
      <c r="C169" s="54" t="s">
        <v>212</v>
      </c>
    </row>
    <row r="170" ht="12.75" hidden="1"/>
    <row r="171" spans="35:69" ht="31.5" customHeight="1" hidden="1">
      <c r="AI171" s="255" t="str">
        <f>'Income Statements'!AQ188</f>
        <v>Business Activity C</v>
      </c>
      <c r="AJ171" s="255"/>
      <c r="AK171" s="255"/>
      <c r="AL171" s="255"/>
      <c r="AM171" s="255"/>
      <c r="AN171" s="255"/>
      <c r="AO171" s="255"/>
      <c r="AP171" s="255"/>
      <c r="AQ171" s="78"/>
      <c r="AR171" s="255" t="str">
        <f>AI171</f>
        <v>Business Activity C</v>
      </c>
      <c r="AS171" s="255"/>
      <c r="AT171" s="255"/>
      <c r="AU171" s="255"/>
      <c r="AV171" s="255"/>
      <c r="AW171" s="255"/>
      <c r="AX171" s="255"/>
      <c r="AY171" s="255"/>
      <c r="AZ171" s="167"/>
      <c r="BA171" s="255" t="str">
        <f>'Income Statements'!BE188</f>
        <v>Business Activity D</v>
      </c>
      <c r="BB171" s="255"/>
      <c r="BC171" s="255"/>
      <c r="BD171" s="255"/>
      <c r="BE171" s="255"/>
      <c r="BF171" s="255"/>
      <c r="BG171" s="255"/>
      <c r="BH171" s="255"/>
      <c r="BI171" s="78"/>
      <c r="BJ171" s="255" t="str">
        <f>BA171</f>
        <v>Business Activity D</v>
      </c>
      <c r="BK171" s="255"/>
      <c r="BL171" s="255"/>
      <c r="BM171" s="255"/>
      <c r="BN171" s="255"/>
      <c r="BO171" s="255"/>
      <c r="BP171" s="255"/>
      <c r="BQ171" s="255"/>
    </row>
    <row r="172" spans="3:69" ht="12.75" customHeight="1" hidden="1">
      <c r="C172" s="140"/>
      <c r="D172" s="140"/>
      <c r="E172" s="140"/>
      <c r="F172" s="140"/>
      <c r="G172" s="140"/>
      <c r="H172" s="140"/>
      <c r="I172" s="140"/>
      <c r="J172" s="140"/>
      <c r="K172" s="140"/>
      <c r="L172" s="54"/>
      <c r="AI172" s="254" t="s">
        <v>101</v>
      </c>
      <c r="AJ172" s="254"/>
      <c r="AK172" s="254"/>
      <c r="AL172" s="254"/>
      <c r="AM172" s="254"/>
      <c r="AN172" s="254"/>
      <c r="AO172" s="254"/>
      <c r="AP172" s="254"/>
      <c r="AQ172" s="169"/>
      <c r="AR172" s="254" t="str">
        <f>AI172</f>
        <v>Cat. 1/2</v>
      </c>
      <c r="AS172" s="254"/>
      <c r="AT172" s="254"/>
      <c r="AU172" s="254"/>
      <c r="AV172" s="254"/>
      <c r="AW172" s="254"/>
      <c r="AX172" s="254"/>
      <c r="AY172" s="254"/>
      <c r="AZ172" s="169"/>
      <c r="BA172" s="254" t="s">
        <v>101</v>
      </c>
      <c r="BB172" s="254"/>
      <c r="BC172" s="254"/>
      <c r="BD172" s="254"/>
      <c r="BE172" s="254"/>
      <c r="BF172" s="254"/>
      <c r="BG172" s="254"/>
      <c r="BH172" s="254"/>
      <c r="BI172" s="169"/>
      <c r="BJ172" s="254" t="str">
        <f>BA172</f>
        <v>Cat. 1/2</v>
      </c>
      <c r="BK172" s="254"/>
      <c r="BL172" s="254"/>
      <c r="BM172" s="254"/>
      <c r="BN172" s="254"/>
      <c r="BO172" s="254"/>
      <c r="BP172" s="254"/>
      <c r="BQ172" s="254"/>
    </row>
    <row r="173" spans="3:69" ht="0.75" customHeight="1" hidden="1">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row>
    <row r="174" spans="3:69" ht="16.5" customHeight="1" hidden="1">
      <c r="C174" s="140"/>
      <c r="D174" s="140"/>
      <c r="E174" s="140"/>
      <c r="F174" s="140"/>
      <c r="G174" s="140"/>
      <c r="H174" s="140"/>
      <c r="I174" s="140"/>
      <c r="J174" s="140"/>
      <c r="K174" s="140"/>
      <c r="L174" s="54"/>
      <c r="AI174" s="243" t="s">
        <v>122</v>
      </c>
      <c r="AJ174" s="243"/>
      <c r="AK174" s="243"/>
      <c r="AL174" s="243"/>
      <c r="AM174" s="243"/>
      <c r="AN174" s="243"/>
      <c r="AO174" s="243"/>
      <c r="AP174" s="243"/>
      <c r="AQ174" s="92"/>
      <c r="AR174" s="243" t="s">
        <v>122</v>
      </c>
      <c r="AS174" s="243"/>
      <c r="AT174" s="243"/>
      <c r="AU174" s="243"/>
      <c r="AV174" s="243"/>
      <c r="AW174" s="243"/>
      <c r="AX174" s="243"/>
      <c r="AY174" s="243"/>
      <c r="AZ174" s="168"/>
      <c r="BA174" s="243" t="s">
        <v>122</v>
      </c>
      <c r="BB174" s="243"/>
      <c r="BC174" s="243"/>
      <c r="BD174" s="243"/>
      <c r="BE174" s="243"/>
      <c r="BF174" s="243"/>
      <c r="BG174" s="243"/>
      <c r="BH174" s="243"/>
      <c r="BI174" s="92"/>
      <c r="BJ174" s="243" t="s">
        <v>122</v>
      </c>
      <c r="BK174" s="243"/>
      <c r="BL174" s="243"/>
      <c r="BM174" s="243"/>
      <c r="BN174" s="243"/>
      <c r="BO174" s="243"/>
      <c r="BP174" s="243"/>
      <c r="BQ174" s="243"/>
    </row>
    <row r="175" spans="3:69" ht="16.5" customHeight="1" hidden="1">
      <c r="C175" s="58" t="s">
        <v>123</v>
      </c>
      <c r="D175" s="140"/>
      <c r="E175" s="140"/>
      <c r="F175" s="140"/>
      <c r="G175" s="140"/>
      <c r="H175" s="140"/>
      <c r="I175" s="140"/>
      <c r="J175" s="140"/>
      <c r="K175" s="140"/>
      <c r="L175" s="54"/>
      <c r="M175" s="58"/>
      <c r="AI175" s="243">
        <v>2007</v>
      </c>
      <c r="AJ175" s="243"/>
      <c r="AK175" s="243"/>
      <c r="AL175" s="243"/>
      <c r="AM175" s="243"/>
      <c r="AN175" s="243"/>
      <c r="AO175" s="243"/>
      <c r="AP175" s="243"/>
      <c r="AQ175" s="92"/>
      <c r="AR175" s="243">
        <v>2006</v>
      </c>
      <c r="AS175" s="243"/>
      <c r="AT175" s="243"/>
      <c r="AU175" s="243"/>
      <c r="AV175" s="243"/>
      <c r="AW175" s="243"/>
      <c r="AX175" s="243"/>
      <c r="AY175" s="243"/>
      <c r="AZ175" s="168"/>
      <c r="BA175" s="243">
        <v>2007</v>
      </c>
      <c r="BB175" s="243"/>
      <c r="BC175" s="243"/>
      <c r="BD175" s="243"/>
      <c r="BE175" s="243"/>
      <c r="BF175" s="243"/>
      <c r="BG175" s="243"/>
      <c r="BH175" s="243"/>
      <c r="BI175" s="92"/>
      <c r="BJ175" s="243">
        <v>2006</v>
      </c>
      <c r="BK175" s="243"/>
      <c r="BL175" s="243"/>
      <c r="BM175" s="243"/>
      <c r="BN175" s="243"/>
      <c r="BO175" s="243"/>
      <c r="BP175" s="243"/>
      <c r="BQ175" s="243"/>
    </row>
    <row r="176" spans="3:69" ht="0.75" customHeight="1" hidden="1">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117"/>
      <c r="BA176" s="64"/>
      <c r="BB176" s="64"/>
      <c r="BC176" s="64"/>
      <c r="BD176" s="64"/>
      <c r="BE176" s="64"/>
      <c r="BF176" s="64"/>
      <c r="BG176" s="64"/>
      <c r="BH176" s="64"/>
      <c r="BI176" s="64"/>
      <c r="BJ176" s="64"/>
      <c r="BK176" s="64"/>
      <c r="BL176" s="64"/>
      <c r="BM176" s="64"/>
      <c r="BN176" s="64"/>
      <c r="BO176" s="64"/>
      <c r="BP176" s="64"/>
      <c r="BQ176" s="64"/>
    </row>
    <row r="177" ht="15" customHeight="1" hidden="1">
      <c r="AZ177" s="47"/>
    </row>
    <row r="178" spans="3:69" ht="15" customHeight="1" hidden="1">
      <c r="C178" s="78" t="s">
        <v>124</v>
      </c>
      <c r="D178" s="105"/>
      <c r="E178" s="105"/>
      <c r="F178" s="105"/>
      <c r="G178" s="105"/>
      <c r="H178" s="105"/>
      <c r="I178" s="105"/>
      <c r="J178" s="105"/>
      <c r="K178" s="105"/>
      <c r="L178" s="54"/>
      <c r="M178" s="54"/>
      <c r="AI178" s="106"/>
      <c r="AJ178" s="105"/>
      <c r="AK178" s="105"/>
      <c r="AL178" s="105"/>
      <c r="AM178" s="105"/>
      <c r="AN178" s="105"/>
      <c r="AO178" s="105"/>
      <c r="AP178" s="105"/>
      <c r="AR178" s="106"/>
      <c r="AS178" s="105"/>
      <c r="AT178" s="105"/>
      <c r="AU178" s="105"/>
      <c r="AV178" s="105"/>
      <c r="AW178" s="105"/>
      <c r="AX178" s="105"/>
      <c r="AY178" s="105"/>
      <c r="AZ178" s="118"/>
      <c r="BA178" s="106"/>
      <c r="BB178" s="105"/>
      <c r="BC178" s="105"/>
      <c r="BD178" s="105"/>
      <c r="BE178" s="105"/>
      <c r="BF178" s="105"/>
      <c r="BG178" s="105"/>
      <c r="BH178" s="105"/>
      <c r="BJ178" s="106"/>
      <c r="BK178" s="105"/>
      <c r="BL178" s="105"/>
      <c r="BM178" s="105"/>
      <c r="BN178" s="105"/>
      <c r="BO178" s="105"/>
      <c r="BP178" s="105"/>
      <c r="BQ178" s="105"/>
    </row>
    <row r="179" spans="3:69" ht="15" customHeight="1" hidden="1">
      <c r="C179" s="78" t="s">
        <v>125</v>
      </c>
      <c r="D179" s="105"/>
      <c r="E179" s="105"/>
      <c r="F179" s="105"/>
      <c r="G179" s="105"/>
      <c r="H179" s="105"/>
      <c r="I179" s="105"/>
      <c r="J179" s="105"/>
      <c r="K179" s="105"/>
      <c r="L179" s="54"/>
      <c r="M179" s="54"/>
      <c r="AI179" s="106"/>
      <c r="AJ179" s="105"/>
      <c r="AK179" s="105"/>
      <c r="AL179" s="105"/>
      <c r="AM179" s="105"/>
      <c r="AN179" s="105"/>
      <c r="AO179" s="105"/>
      <c r="AP179" s="105"/>
      <c r="AR179" s="106"/>
      <c r="AS179" s="105"/>
      <c r="AT179" s="105"/>
      <c r="AU179" s="105"/>
      <c r="AV179" s="105"/>
      <c r="AW179" s="105"/>
      <c r="AX179" s="105"/>
      <c r="AY179" s="105"/>
      <c r="AZ179" s="118"/>
      <c r="BA179" s="106"/>
      <c r="BB179" s="105"/>
      <c r="BC179" s="105"/>
      <c r="BD179" s="105"/>
      <c r="BE179" s="105"/>
      <c r="BF179" s="105"/>
      <c r="BG179" s="105"/>
      <c r="BH179" s="105"/>
      <c r="BJ179" s="106"/>
      <c r="BK179" s="105"/>
      <c r="BL179" s="105"/>
      <c r="BM179" s="105"/>
      <c r="BN179" s="105"/>
      <c r="BO179" s="105"/>
      <c r="BP179" s="105"/>
      <c r="BQ179" s="105"/>
    </row>
    <row r="180" spans="3:69" ht="15" customHeight="1" hidden="1">
      <c r="C180" s="43" t="s">
        <v>88</v>
      </c>
      <c r="D180" s="105"/>
      <c r="E180" s="105"/>
      <c r="F180" s="105"/>
      <c r="G180" s="105"/>
      <c r="H180" s="105"/>
      <c r="I180" s="105"/>
      <c r="J180" s="105"/>
      <c r="K180" s="105"/>
      <c r="AI180" s="236"/>
      <c r="AJ180" s="236"/>
      <c r="AK180" s="236"/>
      <c r="AL180" s="236"/>
      <c r="AM180" s="236"/>
      <c r="AN180" s="236"/>
      <c r="AO180" s="236"/>
      <c r="AP180" s="236"/>
      <c r="AQ180" s="134"/>
      <c r="AR180" s="236"/>
      <c r="AS180" s="236"/>
      <c r="AT180" s="236"/>
      <c r="AU180" s="236"/>
      <c r="AV180" s="236"/>
      <c r="AW180" s="236"/>
      <c r="AX180" s="236"/>
      <c r="AY180" s="236"/>
      <c r="AZ180" s="160"/>
      <c r="BA180" s="236"/>
      <c r="BB180" s="236"/>
      <c r="BC180" s="236"/>
      <c r="BD180" s="236"/>
      <c r="BE180" s="236"/>
      <c r="BF180" s="236"/>
      <c r="BG180" s="236"/>
      <c r="BH180" s="236"/>
      <c r="BI180" s="134"/>
      <c r="BJ180" s="236"/>
      <c r="BK180" s="236"/>
      <c r="BL180" s="236"/>
      <c r="BM180" s="236"/>
      <c r="BN180" s="236"/>
      <c r="BO180" s="236"/>
      <c r="BP180" s="236"/>
      <c r="BQ180" s="236"/>
    </row>
    <row r="181" spans="3:69" ht="15" customHeight="1" hidden="1">
      <c r="C181" s="43" t="s">
        <v>155</v>
      </c>
      <c r="D181" s="105"/>
      <c r="E181" s="105"/>
      <c r="F181" s="105"/>
      <c r="G181" s="105"/>
      <c r="H181" s="105"/>
      <c r="I181" s="105"/>
      <c r="J181" s="105"/>
      <c r="K181" s="105"/>
      <c r="AI181" s="236"/>
      <c r="AJ181" s="236"/>
      <c r="AK181" s="236"/>
      <c r="AL181" s="236"/>
      <c r="AM181" s="236"/>
      <c r="AN181" s="236"/>
      <c r="AO181" s="236"/>
      <c r="AP181" s="236"/>
      <c r="AQ181" s="134"/>
      <c r="AR181" s="236"/>
      <c r="AS181" s="236"/>
      <c r="AT181" s="236"/>
      <c r="AU181" s="236"/>
      <c r="AV181" s="236"/>
      <c r="AW181" s="236"/>
      <c r="AX181" s="236"/>
      <c r="AY181" s="236"/>
      <c r="AZ181" s="160"/>
      <c r="BA181" s="236"/>
      <c r="BB181" s="236"/>
      <c r="BC181" s="236"/>
      <c r="BD181" s="236"/>
      <c r="BE181" s="236"/>
      <c r="BF181" s="236"/>
      <c r="BG181" s="236"/>
      <c r="BH181" s="236"/>
      <c r="BI181" s="134"/>
      <c r="BJ181" s="236"/>
      <c r="BK181" s="236"/>
      <c r="BL181" s="236"/>
      <c r="BM181" s="236"/>
      <c r="BN181" s="236"/>
      <c r="BO181" s="236"/>
      <c r="BP181" s="236"/>
      <c r="BQ181" s="236"/>
    </row>
    <row r="182" spans="3:69" ht="15" customHeight="1" hidden="1">
      <c r="C182" s="43" t="s">
        <v>126</v>
      </c>
      <c r="D182" s="105"/>
      <c r="E182" s="105"/>
      <c r="F182" s="105"/>
      <c r="G182" s="105"/>
      <c r="H182" s="105"/>
      <c r="I182" s="105"/>
      <c r="J182" s="105"/>
      <c r="K182" s="105"/>
      <c r="AI182" s="236"/>
      <c r="AJ182" s="236"/>
      <c r="AK182" s="236"/>
      <c r="AL182" s="236"/>
      <c r="AM182" s="236"/>
      <c r="AN182" s="236"/>
      <c r="AO182" s="236"/>
      <c r="AP182" s="236"/>
      <c r="AQ182" s="134"/>
      <c r="AR182" s="236"/>
      <c r="AS182" s="236"/>
      <c r="AT182" s="236"/>
      <c r="AU182" s="236"/>
      <c r="AV182" s="236"/>
      <c r="AW182" s="236"/>
      <c r="AX182" s="236"/>
      <c r="AY182" s="236"/>
      <c r="AZ182" s="160"/>
      <c r="BA182" s="236"/>
      <c r="BB182" s="236"/>
      <c r="BC182" s="236"/>
      <c r="BD182" s="236"/>
      <c r="BE182" s="236"/>
      <c r="BF182" s="236"/>
      <c r="BG182" s="236"/>
      <c r="BH182" s="236"/>
      <c r="BI182" s="134"/>
      <c r="BJ182" s="236"/>
      <c r="BK182" s="236"/>
      <c r="BL182" s="236"/>
      <c r="BM182" s="236"/>
      <c r="BN182" s="236"/>
      <c r="BO182" s="236"/>
      <c r="BP182" s="236"/>
      <c r="BQ182" s="236"/>
    </row>
    <row r="183" spans="3:69" ht="15" customHeight="1" hidden="1">
      <c r="C183" s="43" t="s">
        <v>127</v>
      </c>
      <c r="D183" s="105"/>
      <c r="E183" s="105"/>
      <c r="F183" s="105"/>
      <c r="G183" s="105"/>
      <c r="H183" s="105"/>
      <c r="I183" s="105"/>
      <c r="J183" s="105"/>
      <c r="K183" s="105"/>
      <c r="AI183" s="236"/>
      <c r="AJ183" s="236"/>
      <c r="AK183" s="236"/>
      <c r="AL183" s="236"/>
      <c r="AM183" s="236"/>
      <c r="AN183" s="236"/>
      <c r="AO183" s="236"/>
      <c r="AP183" s="236"/>
      <c r="AQ183" s="134"/>
      <c r="AR183" s="236"/>
      <c r="AS183" s="236"/>
      <c r="AT183" s="236"/>
      <c r="AU183" s="236"/>
      <c r="AV183" s="236"/>
      <c r="AW183" s="236"/>
      <c r="AX183" s="236"/>
      <c r="AY183" s="236"/>
      <c r="AZ183" s="160"/>
      <c r="BA183" s="236"/>
      <c r="BB183" s="236"/>
      <c r="BC183" s="236"/>
      <c r="BD183" s="236"/>
      <c r="BE183" s="236"/>
      <c r="BF183" s="236"/>
      <c r="BG183" s="236"/>
      <c r="BH183" s="236"/>
      <c r="BI183" s="134"/>
      <c r="BJ183" s="236"/>
      <c r="BK183" s="236"/>
      <c r="BL183" s="236"/>
      <c r="BM183" s="236"/>
      <c r="BN183" s="236"/>
      <c r="BO183" s="236"/>
      <c r="BP183" s="236"/>
      <c r="BQ183" s="236"/>
    </row>
    <row r="184" spans="3:69" ht="15" customHeight="1" hidden="1">
      <c r="C184" s="43" t="s">
        <v>128</v>
      </c>
      <c r="D184" s="105"/>
      <c r="E184" s="105"/>
      <c r="F184" s="105"/>
      <c r="G184" s="105"/>
      <c r="H184" s="105"/>
      <c r="I184" s="105"/>
      <c r="J184" s="105"/>
      <c r="K184" s="105"/>
      <c r="AI184" s="236"/>
      <c r="AJ184" s="236"/>
      <c r="AK184" s="236"/>
      <c r="AL184" s="236"/>
      <c r="AM184" s="236"/>
      <c r="AN184" s="236"/>
      <c r="AO184" s="236"/>
      <c r="AP184" s="236"/>
      <c r="AQ184" s="134"/>
      <c r="AR184" s="236"/>
      <c r="AS184" s="236"/>
      <c r="AT184" s="236"/>
      <c r="AU184" s="236"/>
      <c r="AV184" s="236"/>
      <c r="AW184" s="236"/>
      <c r="AX184" s="236"/>
      <c r="AY184" s="236"/>
      <c r="AZ184" s="160"/>
      <c r="BA184" s="236"/>
      <c r="BB184" s="236"/>
      <c r="BC184" s="236"/>
      <c r="BD184" s="236"/>
      <c r="BE184" s="236"/>
      <c r="BF184" s="236"/>
      <c r="BG184" s="236"/>
      <c r="BH184" s="236"/>
      <c r="BI184" s="134"/>
      <c r="BJ184" s="236"/>
      <c r="BK184" s="236"/>
      <c r="BL184" s="236"/>
      <c r="BM184" s="236"/>
      <c r="BN184" s="236"/>
      <c r="BO184" s="236"/>
      <c r="BP184" s="236"/>
      <c r="BQ184" s="236"/>
    </row>
    <row r="185" spans="3:69" ht="15" customHeight="1" hidden="1">
      <c r="C185" s="43" t="s">
        <v>89</v>
      </c>
      <c r="D185" s="105"/>
      <c r="E185" s="105"/>
      <c r="F185" s="105"/>
      <c r="G185" s="105"/>
      <c r="H185" s="105"/>
      <c r="I185" s="105"/>
      <c r="J185" s="105"/>
      <c r="K185" s="105"/>
      <c r="AI185" s="236"/>
      <c r="AJ185" s="236"/>
      <c r="AK185" s="236"/>
      <c r="AL185" s="236"/>
      <c r="AM185" s="236"/>
      <c r="AN185" s="236"/>
      <c r="AO185" s="236"/>
      <c r="AP185" s="236"/>
      <c r="AQ185" s="134"/>
      <c r="AR185" s="236"/>
      <c r="AS185" s="236"/>
      <c r="AT185" s="236"/>
      <c r="AU185" s="236"/>
      <c r="AV185" s="236"/>
      <c r="AW185" s="236"/>
      <c r="AX185" s="236"/>
      <c r="AY185" s="236"/>
      <c r="AZ185" s="160"/>
      <c r="BA185" s="236"/>
      <c r="BB185" s="236"/>
      <c r="BC185" s="236"/>
      <c r="BD185" s="236"/>
      <c r="BE185" s="236"/>
      <c r="BF185" s="236"/>
      <c r="BG185" s="236"/>
      <c r="BH185" s="236"/>
      <c r="BI185" s="134"/>
      <c r="BJ185" s="236"/>
      <c r="BK185" s="236"/>
      <c r="BL185" s="236"/>
      <c r="BM185" s="236"/>
      <c r="BN185" s="236"/>
      <c r="BO185" s="236"/>
      <c r="BP185" s="236"/>
      <c r="BQ185" s="236"/>
    </row>
    <row r="186" spans="3:69" ht="15" customHeight="1" hidden="1">
      <c r="C186" s="197" t="s">
        <v>129</v>
      </c>
      <c r="D186" s="105"/>
      <c r="E186" s="105"/>
      <c r="F186" s="105"/>
      <c r="G186" s="105"/>
      <c r="H186" s="105"/>
      <c r="I186" s="105"/>
      <c r="J186" s="105"/>
      <c r="K186" s="105"/>
      <c r="L186" s="54"/>
      <c r="M186" s="54"/>
      <c r="AI186" s="252">
        <f>SUM(AI180:AP185)</f>
        <v>0</v>
      </c>
      <c r="AJ186" s="252"/>
      <c r="AK186" s="252"/>
      <c r="AL186" s="252"/>
      <c r="AM186" s="252"/>
      <c r="AN186" s="252"/>
      <c r="AO186" s="252"/>
      <c r="AP186" s="252"/>
      <c r="AQ186" s="134"/>
      <c r="AR186" s="252">
        <f>SUM(AR180:AY185)</f>
        <v>0</v>
      </c>
      <c r="AS186" s="252"/>
      <c r="AT186" s="252"/>
      <c r="AU186" s="252"/>
      <c r="AV186" s="252"/>
      <c r="AW186" s="252"/>
      <c r="AX186" s="252"/>
      <c r="AY186" s="252"/>
      <c r="AZ186" s="216"/>
      <c r="BA186" s="252">
        <f>SUM(BA180:BH185)</f>
        <v>0</v>
      </c>
      <c r="BB186" s="252"/>
      <c r="BC186" s="252"/>
      <c r="BD186" s="252"/>
      <c r="BE186" s="252"/>
      <c r="BF186" s="252"/>
      <c r="BG186" s="252"/>
      <c r="BH186" s="252"/>
      <c r="BI186" s="134"/>
      <c r="BJ186" s="252">
        <f>SUM(BJ180:BQ185)</f>
        <v>0</v>
      </c>
      <c r="BK186" s="252"/>
      <c r="BL186" s="252"/>
      <c r="BM186" s="252"/>
      <c r="BN186" s="252"/>
      <c r="BO186" s="252"/>
      <c r="BP186" s="252"/>
      <c r="BQ186" s="252"/>
    </row>
    <row r="187" spans="35:69" ht="15" customHeight="1" hidden="1">
      <c r="AI187" s="134"/>
      <c r="AJ187" s="134"/>
      <c r="AK187" s="134"/>
      <c r="AL187" s="134"/>
      <c r="AM187" s="134"/>
      <c r="AN187" s="134"/>
      <c r="AO187" s="134"/>
      <c r="AP187" s="134"/>
      <c r="AQ187" s="134"/>
      <c r="AR187" s="134"/>
      <c r="AS187" s="134"/>
      <c r="AT187" s="134"/>
      <c r="AU187" s="134"/>
      <c r="AV187" s="134"/>
      <c r="AW187" s="134"/>
      <c r="AX187" s="134"/>
      <c r="AY187" s="134"/>
      <c r="AZ187" s="160"/>
      <c r="BA187" s="134"/>
      <c r="BB187" s="134"/>
      <c r="BC187" s="134"/>
      <c r="BD187" s="134"/>
      <c r="BE187" s="134"/>
      <c r="BF187" s="134"/>
      <c r="BG187" s="134"/>
      <c r="BH187" s="134"/>
      <c r="BI187" s="134"/>
      <c r="BJ187" s="134"/>
      <c r="BK187" s="134"/>
      <c r="BL187" s="134"/>
      <c r="BM187" s="134"/>
      <c r="BN187" s="134"/>
      <c r="BO187" s="134"/>
      <c r="BP187" s="134"/>
      <c r="BQ187" s="134"/>
    </row>
    <row r="188" spans="3:69" ht="15" customHeight="1" hidden="1">
      <c r="C188" s="78" t="s">
        <v>130</v>
      </c>
      <c r="D188" s="105"/>
      <c r="E188" s="105"/>
      <c r="F188" s="105"/>
      <c r="G188" s="105"/>
      <c r="H188" s="105"/>
      <c r="I188" s="105"/>
      <c r="J188" s="105"/>
      <c r="K188" s="105"/>
      <c r="L188" s="54"/>
      <c r="M188" s="54"/>
      <c r="AI188" s="134"/>
      <c r="AJ188" s="134"/>
      <c r="AK188" s="134"/>
      <c r="AL188" s="134"/>
      <c r="AM188" s="134"/>
      <c r="AN188" s="134"/>
      <c r="AO188" s="134"/>
      <c r="AP188" s="134"/>
      <c r="AQ188" s="134"/>
      <c r="AR188" s="134"/>
      <c r="AS188" s="134"/>
      <c r="AT188" s="134"/>
      <c r="AU188" s="134"/>
      <c r="AV188" s="134"/>
      <c r="AW188" s="134"/>
      <c r="AX188" s="134"/>
      <c r="AY188" s="134"/>
      <c r="AZ188" s="160"/>
      <c r="BA188" s="134"/>
      <c r="BB188" s="134"/>
      <c r="BC188" s="134"/>
      <c r="BD188" s="134"/>
      <c r="BE188" s="134"/>
      <c r="BF188" s="134"/>
      <c r="BG188" s="134"/>
      <c r="BH188" s="134"/>
      <c r="BI188" s="134"/>
      <c r="BJ188" s="134"/>
      <c r="BK188" s="134"/>
      <c r="BL188" s="134"/>
      <c r="BM188" s="134"/>
      <c r="BN188" s="134"/>
      <c r="BO188" s="134"/>
      <c r="BP188" s="134"/>
      <c r="BQ188" s="134"/>
    </row>
    <row r="189" spans="3:69" ht="15" customHeight="1" hidden="1">
      <c r="C189" s="43" t="s">
        <v>155</v>
      </c>
      <c r="D189" s="105"/>
      <c r="E189" s="105"/>
      <c r="F189" s="105"/>
      <c r="G189" s="105"/>
      <c r="H189" s="105"/>
      <c r="I189" s="105"/>
      <c r="J189" s="105"/>
      <c r="K189" s="105"/>
      <c r="AI189" s="236"/>
      <c r="AJ189" s="236"/>
      <c r="AK189" s="236"/>
      <c r="AL189" s="236"/>
      <c r="AM189" s="236"/>
      <c r="AN189" s="236"/>
      <c r="AO189" s="236"/>
      <c r="AP189" s="236"/>
      <c r="AQ189" s="134"/>
      <c r="AR189" s="236"/>
      <c r="AS189" s="236"/>
      <c r="AT189" s="236"/>
      <c r="AU189" s="236"/>
      <c r="AV189" s="236"/>
      <c r="AW189" s="236"/>
      <c r="AX189" s="236"/>
      <c r="AY189" s="236"/>
      <c r="AZ189" s="160"/>
      <c r="BA189" s="236"/>
      <c r="BB189" s="236"/>
      <c r="BC189" s="236"/>
      <c r="BD189" s="236"/>
      <c r="BE189" s="236"/>
      <c r="BF189" s="236"/>
      <c r="BG189" s="236"/>
      <c r="BH189" s="236"/>
      <c r="BI189" s="134"/>
      <c r="BJ189" s="236"/>
      <c r="BK189" s="236"/>
      <c r="BL189" s="236"/>
      <c r="BM189" s="236"/>
      <c r="BN189" s="236"/>
      <c r="BO189" s="236"/>
      <c r="BP189" s="236"/>
      <c r="BQ189" s="236"/>
    </row>
    <row r="190" spans="3:69" ht="15" customHeight="1" hidden="1">
      <c r="C190" s="43" t="s">
        <v>126</v>
      </c>
      <c r="D190" s="105"/>
      <c r="E190" s="105"/>
      <c r="F190" s="105"/>
      <c r="G190" s="105"/>
      <c r="H190" s="105"/>
      <c r="I190" s="105"/>
      <c r="J190" s="105"/>
      <c r="K190" s="105"/>
      <c r="AI190" s="236"/>
      <c r="AJ190" s="236"/>
      <c r="AK190" s="236"/>
      <c r="AL190" s="236"/>
      <c r="AM190" s="236"/>
      <c r="AN190" s="236"/>
      <c r="AO190" s="236"/>
      <c r="AP190" s="236"/>
      <c r="AQ190" s="134"/>
      <c r="AR190" s="236"/>
      <c r="AS190" s="236"/>
      <c r="AT190" s="236"/>
      <c r="AU190" s="236"/>
      <c r="AV190" s="236"/>
      <c r="AW190" s="236"/>
      <c r="AX190" s="236"/>
      <c r="AY190" s="236"/>
      <c r="AZ190" s="160"/>
      <c r="BA190" s="236"/>
      <c r="BB190" s="236"/>
      <c r="BC190" s="236"/>
      <c r="BD190" s="236"/>
      <c r="BE190" s="236"/>
      <c r="BF190" s="236"/>
      <c r="BG190" s="236"/>
      <c r="BH190" s="236"/>
      <c r="BI190" s="134"/>
      <c r="BJ190" s="236"/>
      <c r="BK190" s="236"/>
      <c r="BL190" s="236"/>
      <c r="BM190" s="236"/>
      <c r="BN190" s="236"/>
      <c r="BO190" s="236"/>
      <c r="BP190" s="236"/>
      <c r="BQ190" s="236"/>
    </row>
    <row r="191" spans="3:69" ht="15" customHeight="1" hidden="1">
      <c r="C191" s="43" t="s">
        <v>127</v>
      </c>
      <c r="D191" s="105"/>
      <c r="E191" s="105"/>
      <c r="F191" s="105"/>
      <c r="G191" s="105"/>
      <c r="H191" s="105"/>
      <c r="I191" s="105"/>
      <c r="J191" s="105"/>
      <c r="K191" s="105"/>
      <c r="AI191" s="236"/>
      <c r="AJ191" s="236"/>
      <c r="AK191" s="236"/>
      <c r="AL191" s="236"/>
      <c r="AM191" s="236"/>
      <c r="AN191" s="236"/>
      <c r="AO191" s="236"/>
      <c r="AP191" s="236"/>
      <c r="AQ191" s="134"/>
      <c r="AR191" s="236"/>
      <c r="AS191" s="236"/>
      <c r="AT191" s="236"/>
      <c r="AU191" s="236"/>
      <c r="AV191" s="236"/>
      <c r="AW191" s="236"/>
      <c r="AX191" s="236"/>
      <c r="AY191" s="236"/>
      <c r="AZ191" s="160"/>
      <c r="BA191" s="236"/>
      <c r="BB191" s="236"/>
      <c r="BC191" s="236"/>
      <c r="BD191" s="236"/>
      <c r="BE191" s="236"/>
      <c r="BF191" s="236"/>
      <c r="BG191" s="236"/>
      <c r="BH191" s="236"/>
      <c r="BI191" s="134"/>
      <c r="BJ191" s="236"/>
      <c r="BK191" s="236"/>
      <c r="BL191" s="236"/>
      <c r="BM191" s="236"/>
      <c r="BN191" s="236"/>
      <c r="BO191" s="236"/>
      <c r="BP191" s="236"/>
      <c r="BQ191" s="236"/>
    </row>
    <row r="192" spans="3:69" ht="15" customHeight="1" hidden="1">
      <c r="C192" s="43" t="s">
        <v>90</v>
      </c>
      <c r="D192" s="105"/>
      <c r="E192" s="105"/>
      <c r="F192" s="105"/>
      <c r="G192" s="105"/>
      <c r="H192" s="105"/>
      <c r="I192" s="105"/>
      <c r="J192" s="105"/>
      <c r="K192" s="105"/>
      <c r="AI192" s="236"/>
      <c r="AJ192" s="236"/>
      <c r="AK192" s="236"/>
      <c r="AL192" s="236"/>
      <c r="AM192" s="236"/>
      <c r="AN192" s="236"/>
      <c r="AO192" s="236"/>
      <c r="AP192" s="236"/>
      <c r="AQ192" s="134"/>
      <c r="AR192" s="236"/>
      <c r="AS192" s="236"/>
      <c r="AT192" s="236"/>
      <c r="AU192" s="236"/>
      <c r="AV192" s="236"/>
      <c r="AW192" s="236"/>
      <c r="AX192" s="236"/>
      <c r="AY192" s="236"/>
      <c r="AZ192" s="160"/>
      <c r="BA192" s="236"/>
      <c r="BB192" s="236"/>
      <c r="BC192" s="236"/>
      <c r="BD192" s="236"/>
      <c r="BE192" s="236"/>
      <c r="BF192" s="236"/>
      <c r="BG192" s="236"/>
      <c r="BH192" s="236"/>
      <c r="BI192" s="134"/>
      <c r="BJ192" s="236"/>
      <c r="BK192" s="236"/>
      <c r="BL192" s="236"/>
      <c r="BM192" s="236"/>
      <c r="BN192" s="236"/>
      <c r="BO192" s="236"/>
      <c r="BP192" s="236"/>
      <c r="BQ192" s="236"/>
    </row>
    <row r="193" spans="3:69" ht="15" customHeight="1" hidden="1">
      <c r="C193" s="43" t="s">
        <v>91</v>
      </c>
      <c r="D193" s="105"/>
      <c r="E193" s="105"/>
      <c r="F193" s="105"/>
      <c r="G193" s="105"/>
      <c r="H193" s="105"/>
      <c r="I193" s="105"/>
      <c r="J193" s="105"/>
      <c r="K193" s="105"/>
      <c r="AI193" s="236"/>
      <c r="AJ193" s="236"/>
      <c r="AK193" s="236"/>
      <c r="AL193" s="236"/>
      <c r="AM193" s="236"/>
      <c r="AN193" s="236"/>
      <c r="AO193" s="236"/>
      <c r="AP193" s="236"/>
      <c r="AQ193" s="134"/>
      <c r="AR193" s="236"/>
      <c r="AS193" s="236"/>
      <c r="AT193" s="236"/>
      <c r="AU193" s="236"/>
      <c r="AV193" s="236"/>
      <c r="AW193" s="236"/>
      <c r="AX193" s="236"/>
      <c r="AY193" s="236"/>
      <c r="AZ193" s="160"/>
      <c r="BA193" s="236"/>
      <c r="BB193" s="236"/>
      <c r="BC193" s="236"/>
      <c r="BD193" s="236"/>
      <c r="BE193" s="236"/>
      <c r="BF193" s="236"/>
      <c r="BG193" s="236"/>
      <c r="BH193" s="236"/>
      <c r="BI193" s="134"/>
      <c r="BJ193" s="236"/>
      <c r="BK193" s="236"/>
      <c r="BL193" s="236"/>
      <c r="BM193" s="236"/>
      <c r="BN193" s="236"/>
      <c r="BO193" s="236"/>
      <c r="BP193" s="236"/>
      <c r="BQ193" s="236"/>
    </row>
    <row r="194" spans="3:69" ht="15" customHeight="1" hidden="1">
      <c r="C194" s="43" t="s">
        <v>92</v>
      </c>
      <c r="D194" s="105"/>
      <c r="E194" s="105"/>
      <c r="F194" s="105"/>
      <c r="G194" s="105"/>
      <c r="H194" s="105"/>
      <c r="I194" s="105"/>
      <c r="J194" s="105"/>
      <c r="K194" s="105"/>
      <c r="AI194" s="236"/>
      <c r="AJ194" s="236"/>
      <c r="AK194" s="236"/>
      <c r="AL194" s="236"/>
      <c r="AM194" s="236"/>
      <c r="AN194" s="236"/>
      <c r="AO194" s="236"/>
      <c r="AP194" s="236"/>
      <c r="AQ194" s="134"/>
      <c r="AR194" s="236"/>
      <c r="AS194" s="236"/>
      <c r="AT194" s="236"/>
      <c r="AU194" s="236"/>
      <c r="AV194" s="236"/>
      <c r="AW194" s="236"/>
      <c r="AX194" s="236"/>
      <c r="AY194" s="236"/>
      <c r="AZ194" s="160"/>
      <c r="BA194" s="236"/>
      <c r="BB194" s="236"/>
      <c r="BC194" s="236"/>
      <c r="BD194" s="236"/>
      <c r="BE194" s="236"/>
      <c r="BF194" s="236"/>
      <c r="BG194" s="236"/>
      <c r="BH194" s="236"/>
      <c r="BI194" s="134"/>
      <c r="BJ194" s="236"/>
      <c r="BK194" s="236"/>
      <c r="BL194" s="236"/>
      <c r="BM194" s="236"/>
      <c r="BN194" s="236"/>
      <c r="BO194" s="236"/>
      <c r="BP194" s="236"/>
      <c r="BQ194" s="236"/>
    </row>
    <row r="195" spans="3:69" ht="15" customHeight="1" hidden="1">
      <c r="C195" s="43" t="s">
        <v>128</v>
      </c>
      <c r="D195" s="105"/>
      <c r="E195" s="105"/>
      <c r="F195" s="105"/>
      <c r="G195" s="105"/>
      <c r="H195" s="105"/>
      <c r="I195" s="105"/>
      <c r="J195" s="105"/>
      <c r="K195" s="105"/>
      <c r="AI195" s="236"/>
      <c r="AJ195" s="236"/>
      <c r="AK195" s="236"/>
      <c r="AL195" s="236"/>
      <c r="AM195" s="236"/>
      <c r="AN195" s="236"/>
      <c r="AO195" s="236"/>
      <c r="AP195" s="236"/>
      <c r="AQ195" s="134"/>
      <c r="AR195" s="236"/>
      <c r="AS195" s="236"/>
      <c r="AT195" s="236"/>
      <c r="AU195" s="236"/>
      <c r="AV195" s="236"/>
      <c r="AW195" s="236"/>
      <c r="AX195" s="236"/>
      <c r="AY195" s="236"/>
      <c r="AZ195" s="160"/>
      <c r="BA195" s="236"/>
      <c r="BB195" s="236"/>
      <c r="BC195" s="236"/>
      <c r="BD195" s="236"/>
      <c r="BE195" s="236"/>
      <c r="BF195" s="236"/>
      <c r="BG195" s="236"/>
      <c r="BH195" s="236"/>
      <c r="BI195" s="134"/>
      <c r="BJ195" s="236"/>
      <c r="BK195" s="236"/>
      <c r="BL195" s="236"/>
      <c r="BM195" s="236"/>
      <c r="BN195" s="236"/>
      <c r="BO195" s="236"/>
      <c r="BP195" s="236"/>
      <c r="BQ195" s="236"/>
    </row>
    <row r="196" spans="3:69" ht="15" customHeight="1" hidden="1">
      <c r="C196" s="197" t="s">
        <v>131</v>
      </c>
      <c r="D196" s="105"/>
      <c r="E196" s="105"/>
      <c r="F196" s="105"/>
      <c r="G196" s="105"/>
      <c r="H196" s="105"/>
      <c r="I196" s="105"/>
      <c r="J196" s="105"/>
      <c r="K196" s="105"/>
      <c r="L196" s="54"/>
      <c r="M196" s="54"/>
      <c r="AI196" s="252">
        <f>SUM(AI189:AP195)</f>
        <v>0</v>
      </c>
      <c r="AJ196" s="252"/>
      <c r="AK196" s="252"/>
      <c r="AL196" s="252"/>
      <c r="AM196" s="252"/>
      <c r="AN196" s="252"/>
      <c r="AO196" s="252"/>
      <c r="AP196" s="252"/>
      <c r="AQ196" s="134"/>
      <c r="AR196" s="252">
        <f>SUM(AR189:AY195)</f>
        <v>0</v>
      </c>
      <c r="AS196" s="252"/>
      <c r="AT196" s="252"/>
      <c r="AU196" s="252"/>
      <c r="AV196" s="252"/>
      <c r="AW196" s="252"/>
      <c r="AX196" s="252"/>
      <c r="AY196" s="252"/>
      <c r="AZ196" s="216"/>
      <c r="BA196" s="252">
        <f>SUM(BA189:BH195)</f>
        <v>0</v>
      </c>
      <c r="BB196" s="252"/>
      <c r="BC196" s="252"/>
      <c r="BD196" s="252"/>
      <c r="BE196" s="252"/>
      <c r="BF196" s="252"/>
      <c r="BG196" s="252"/>
      <c r="BH196" s="252"/>
      <c r="BI196" s="134"/>
      <c r="BJ196" s="252">
        <f>SUM(BJ189:BQ195)</f>
        <v>0</v>
      </c>
      <c r="BK196" s="252"/>
      <c r="BL196" s="252"/>
      <c r="BM196" s="252"/>
      <c r="BN196" s="252"/>
      <c r="BO196" s="252"/>
      <c r="BP196" s="252"/>
      <c r="BQ196" s="252"/>
    </row>
    <row r="197" spans="3:85" s="104" customFormat="1" ht="15" customHeight="1" hidden="1" thickBot="1">
      <c r="C197" s="197" t="s">
        <v>132</v>
      </c>
      <c r="D197" s="111"/>
      <c r="E197" s="111"/>
      <c r="F197" s="111"/>
      <c r="G197" s="111"/>
      <c r="H197" s="111"/>
      <c r="I197" s="111"/>
      <c r="J197" s="111"/>
      <c r="K197" s="111"/>
      <c r="AI197" s="251">
        <f>AI196+AI186</f>
        <v>0</v>
      </c>
      <c r="AJ197" s="251"/>
      <c r="AK197" s="251"/>
      <c r="AL197" s="251"/>
      <c r="AM197" s="251"/>
      <c r="AN197" s="251"/>
      <c r="AO197" s="251"/>
      <c r="AP197" s="251"/>
      <c r="AQ197" s="134"/>
      <c r="AR197" s="251">
        <f>AR196+AR186</f>
        <v>0</v>
      </c>
      <c r="AS197" s="251"/>
      <c r="AT197" s="251"/>
      <c r="AU197" s="251"/>
      <c r="AV197" s="251"/>
      <c r="AW197" s="251"/>
      <c r="AX197" s="251"/>
      <c r="AY197" s="251"/>
      <c r="AZ197" s="216"/>
      <c r="BA197" s="251">
        <f>BA196+BA186</f>
        <v>0</v>
      </c>
      <c r="BB197" s="251"/>
      <c r="BC197" s="251"/>
      <c r="BD197" s="251"/>
      <c r="BE197" s="251"/>
      <c r="BF197" s="251"/>
      <c r="BG197" s="251"/>
      <c r="BH197" s="251"/>
      <c r="BI197" s="134"/>
      <c r="BJ197" s="251">
        <f>BJ196+BJ186</f>
        <v>0</v>
      </c>
      <c r="BK197" s="251"/>
      <c r="BL197" s="251"/>
      <c r="BM197" s="251"/>
      <c r="BN197" s="251"/>
      <c r="BO197" s="251"/>
      <c r="BP197" s="251"/>
      <c r="BQ197" s="251"/>
      <c r="CA197" s="183"/>
      <c r="CB197" s="184"/>
      <c r="CC197" s="183"/>
      <c r="CD197" s="187"/>
      <c r="CE197" s="187"/>
      <c r="CF197" s="187"/>
      <c r="CG197" s="187"/>
    </row>
    <row r="198" spans="3:69" ht="15" customHeight="1" hidden="1">
      <c r="C198" s="58"/>
      <c r="D198" s="105"/>
      <c r="E198" s="105"/>
      <c r="F198" s="105"/>
      <c r="G198" s="105"/>
      <c r="H198" s="105"/>
      <c r="I198" s="105"/>
      <c r="J198" s="105"/>
      <c r="K198" s="105"/>
      <c r="L198" s="54"/>
      <c r="M198" s="54"/>
      <c r="AI198" s="110"/>
      <c r="AJ198" s="110"/>
      <c r="AK198" s="110"/>
      <c r="AL198" s="110"/>
      <c r="AM198" s="110"/>
      <c r="AN198" s="110"/>
      <c r="AO198" s="110"/>
      <c r="AP198" s="110"/>
      <c r="AQ198" s="134"/>
      <c r="AR198" s="110"/>
      <c r="AS198" s="110"/>
      <c r="AT198" s="110"/>
      <c r="AU198" s="110"/>
      <c r="AV198" s="110"/>
      <c r="AW198" s="110"/>
      <c r="AX198" s="110"/>
      <c r="AY198" s="110"/>
      <c r="AZ198" s="217"/>
      <c r="BA198" s="110"/>
      <c r="BB198" s="110"/>
      <c r="BC198" s="110"/>
      <c r="BD198" s="110"/>
      <c r="BE198" s="110"/>
      <c r="BF198" s="110"/>
      <c r="BG198" s="110"/>
      <c r="BH198" s="110"/>
      <c r="BI198" s="134"/>
      <c r="BJ198" s="110"/>
      <c r="BK198" s="110"/>
      <c r="BL198" s="110"/>
      <c r="BM198" s="110"/>
      <c r="BN198" s="110"/>
      <c r="BO198" s="110"/>
      <c r="BP198" s="110"/>
      <c r="BQ198" s="110"/>
    </row>
    <row r="199" spans="3:69" ht="15" customHeight="1" hidden="1">
      <c r="C199" s="78" t="s">
        <v>133</v>
      </c>
      <c r="D199" s="105"/>
      <c r="E199" s="105"/>
      <c r="F199" s="105"/>
      <c r="G199" s="105"/>
      <c r="H199" s="105"/>
      <c r="I199" s="105"/>
      <c r="J199" s="105"/>
      <c r="K199" s="105"/>
      <c r="L199" s="54"/>
      <c r="M199" s="54"/>
      <c r="AI199" s="134"/>
      <c r="AJ199" s="134"/>
      <c r="AK199" s="134"/>
      <c r="AL199" s="134"/>
      <c r="AM199" s="134"/>
      <c r="AN199" s="134"/>
      <c r="AO199" s="134"/>
      <c r="AP199" s="134"/>
      <c r="AQ199" s="134"/>
      <c r="AR199" s="134"/>
      <c r="AS199" s="134"/>
      <c r="AT199" s="134"/>
      <c r="AU199" s="134"/>
      <c r="AV199" s="134"/>
      <c r="AW199" s="134"/>
      <c r="AX199" s="134"/>
      <c r="AY199" s="134"/>
      <c r="AZ199" s="160"/>
      <c r="BA199" s="134"/>
      <c r="BB199" s="134"/>
      <c r="BC199" s="134"/>
      <c r="BD199" s="134"/>
      <c r="BE199" s="134"/>
      <c r="BF199" s="134"/>
      <c r="BG199" s="134"/>
      <c r="BH199" s="134"/>
      <c r="BI199" s="134"/>
      <c r="BJ199" s="134"/>
      <c r="BK199" s="134"/>
      <c r="BL199" s="134"/>
      <c r="BM199" s="134"/>
      <c r="BN199" s="134"/>
      <c r="BO199" s="134"/>
      <c r="BP199" s="134"/>
      <c r="BQ199" s="134"/>
    </row>
    <row r="200" spans="3:69" ht="15" customHeight="1" hidden="1">
      <c r="C200" s="78" t="s">
        <v>134</v>
      </c>
      <c r="D200" s="105"/>
      <c r="E200" s="105"/>
      <c r="F200" s="105"/>
      <c r="G200" s="105"/>
      <c r="H200" s="105"/>
      <c r="I200" s="105"/>
      <c r="J200" s="105"/>
      <c r="K200" s="105"/>
      <c r="L200" s="54"/>
      <c r="M200" s="54"/>
      <c r="AI200" s="134"/>
      <c r="AJ200" s="134"/>
      <c r="AK200" s="134"/>
      <c r="AL200" s="134"/>
      <c r="AM200" s="134"/>
      <c r="AN200" s="134"/>
      <c r="AO200" s="134"/>
      <c r="AP200" s="134"/>
      <c r="AQ200" s="134"/>
      <c r="AR200" s="134"/>
      <c r="AS200" s="134"/>
      <c r="AT200" s="134"/>
      <c r="AU200" s="134"/>
      <c r="AV200" s="134"/>
      <c r="AW200" s="134"/>
      <c r="AX200" s="134"/>
      <c r="AY200" s="134"/>
      <c r="AZ200" s="160"/>
      <c r="BA200" s="134"/>
      <c r="BB200" s="134"/>
      <c r="BC200" s="134"/>
      <c r="BD200" s="134"/>
      <c r="BE200" s="134"/>
      <c r="BF200" s="134"/>
      <c r="BG200" s="134"/>
      <c r="BH200" s="134"/>
      <c r="BI200" s="134"/>
      <c r="BJ200" s="134"/>
      <c r="BK200" s="134"/>
      <c r="BL200" s="134"/>
      <c r="BM200" s="134"/>
      <c r="BN200" s="134"/>
      <c r="BO200" s="134"/>
      <c r="BP200" s="134"/>
      <c r="BQ200" s="134"/>
    </row>
    <row r="201" spans="3:69" ht="15" customHeight="1" hidden="1">
      <c r="C201" s="43" t="s">
        <v>135</v>
      </c>
      <c r="D201" s="105"/>
      <c r="E201" s="105"/>
      <c r="F201" s="105"/>
      <c r="G201" s="105"/>
      <c r="H201" s="105"/>
      <c r="I201" s="105"/>
      <c r="J201" s="105"/>
      <c r="K201" s="105"/>
      <c r="AI201" s="236"/>
      <c r="AJ201" s="236"/>
      <c r="AK201" s="236"/>
      <c r="AL201" s="236"/>
      <c r="AM201" s="236"/>
      <c r="AN201" s="236"/>
      <c r="AO201" s="236"/>
      <c r="AP201" s="236"/>
      <c r="AQ201" s="134"/>
      <c r="AR201" s="236"/>
      <c r="AS201" s="236"/>
      <c r="AT201" s="236"/>
      <c r="AU201" s="236"/>
      <c r="AV201" s="236"/>
      <c r="AW201" s="236"/>
      <c r="AX201" s="236"/>
      <c r="AY201" s="236"/>
      <c r="AZ201" s="160"/>
      <c r="BA201" s="236"/>
      <c r="BB201" s="236"/>
      <c r="BC201" s="236"/>
      <c r="BD201" s="236"/>
      <c r="BE201" s="236"/>
      <c r="BF201" s="236"/>
      <c r="BG201" s="236"/>
      <c r="BH201" s="236"/>
      <c r="BI201" s="134"/>
      <c r="BJ201" s="236"/>
      <c r="BK201" s="236"/>
      <c r="BL201" s="236"/>
      <c r="BM201" s="236"/>
      <c r="BN201" s="236"/>
      <c r="BO201" s="236"/>
      <c r="BP201" s="236"/>
      <c r="BQ201" s="236"/>
    </row>
    <row r="202" spans="3:69" ht="15" customHeight="1" hidden="1">
      <c r="C202" s="43" t="s">
        <v>93</v>
      </c>
      <c r="D202" s="105"/>
      <c r="E202" s="105"/>
      <c r="F202" s="105"/>
      <c r="G202" s="105"/>
      <c r="H202" s="105"/>
      <c r="I202" s="105"/>
      <c r="J202" s="105"/>
      <c r="K202" s="105"/>
      <c r="AI202" s="236"/>
      <c r="AJ202" s="236"/>
      <c r="AK202" s="236"/>
      <c r="AL202" s="236"/>
      <c r="AM202" s="236"/>
      <c r="AN202" s="236"/>
      <c r="AO202" s="236"/>
      <c r="AP202" s="236"/>
      <c r="AQ202" s="134"/>
      <c r="AR202" s="236"/>
      <c r="AS202" s="236"/>
      <c r="AT202" s="236"/>
      <c r="AU202" s="236"/>
      <c r="AV202" s="236"/>
      <c r="AW202" s="236"/>
      <c r="AX202" s="236"/>
      <c r="AY202" s="236"/>
      <c r="AZ202" s="160"/>
      <c r="BA202" s="236"/>
      <c r="BB202" s="236"/>
      <c r="BC202" s="236"/>
      <c r="BD202" s="236"/>
      <c r="BE202" s="236"/>
      <c r="BF202" s="236"/>
      <c r="BG202" s="236"/>
      <c r="BH202" s="236"/>
      <c r="BI202" s="134"/>
      <c r="BJ202" s="236"/>
      <c r="BK202" s="236"/>
      <c r="BL202" s="236"/>
      <c r="BM202" s="236"/>
      <c r="BN202" s="236"/>
      <c r="BO202" s="236"/>
      <c r="BP202" s="236"/>
      <c r="BQ202" s="236"/>
    </row>
    <row r="203" spans="3:69" ht="15" customHeight="1" hidden="1">
      <c r="C203" s="43" t="s">
        <v>136</v>
      </c>
      <c r="D203" s="105"/>
      <c r="E203" s="105"/>
      <c r="F203" s="105"/>
      <c r="G203" s="105"/>
      <c r="H203" s="105"/>
      <c r="I203" s="105"/>
      <c r="J203" s="105"/>
      <c r="K203" s="105"/>
      <c r="AI203" s="236"/>
      <c r="AJ203" s="236"/>
      <c r="AK203" s="236"/>
      <c r="AL203" s="236"/>
      <c r="AM203" s="236"/>
      <c r="AN203" s="236"/>
      <c r="AO203" s="236"/>
      <c r="AP203" s="236"/>
      <c r="AQ203" s="134"/>
      <c r="AR203" s="236"/>
      <c r="AS203" s="236"/>
      <c r="AT203" s="236"/>
      <c r="AU203" s="236"/>
      <c r="AV203" s="236"/>
      <c r="AW203" s="236"/>
      <c r="AX203" s="236"/>
      <c r="AY203" s="236"/>
      <c r="AZ203" s="160"/>
      <c r="BA203" s="236"/>
      <c r="BB203" s="236"/>
      <c r="BC203" s="236"/>
      <c r="BD203" s="236"/>
      <c r="BE203" s="236"/>
      <c r="BF203" s="236"/>
      <c r="BG203" s="236"/>
      <c r="BH203" s="236"/>
      <c r="BI203" s="134"/>
      <c r="BJ203" s="236"/>
      <c r="BK203" s="236"/>
      <c r="BL203" s="236"/>
      <c r="BM203" s="236"/>
      <c r="BN203" s="236"/>
      <c r="BO203" s="236"/>
      <c r="BP203" s="236"/>
      <c r="BQ203" s="236"/>
    </row>
    <row r="204" spans="3:69" ht="15" customHeight="1" hidden="1">
      <c r="C204" s="197" t="s">
        <v>137</v>
      </c>
      <c r="D204" s="105"/>
      <c r="E204" s="105"/>
      <c r="F204" s="105"/>
      <c r="G204" s="105"/>
      <c r="H204" s="105"/>
      <c r="I204" s="105"/>
      <c r="J204" s="105"/>
      <c r="K204" s="105"/>
      <c r="L204" s="54"/>
      <c r="M204" s="54"/>
      <c r="AI204" s="252">
        <f>SUM(AI200:AP203)</f>
        <v>0</v>
      </c>
      <c r="AJ204" s="252"/>
      <c r="AK204" s="252"/>
      <c r="AL204" s="252"/>
      <c r="AM204" s="252"/>
      <c r="AN204" s="252"/>
      <c r="AO204" s="252"/>
      <c r="AP204" s="252"/>
      <c r="AQ204" s="134"/>
      <c r="AR204" s="252">
        <f>SUM(AR200:AY203)</f>
        <v>0</v>
      </c>
      <c r="AS204" s="252"/>
      <c r="AT204" s="252"/>
      <c r="AU204" s="252"/>
      <c r="AV204" s="252"/>
      <c r="AW204" s="252"/>
      <c r="AX204" s="252"/>
      <c r="AY204" s="252"/>
      <c r="AZ204" s="216"/>
      <c r="BA204" s="252">
        <f>SUM(BA200:BH203)</f>
        <v>0</v>
      </c>
      <c r="BB204" s="252"/>
      <c r="BC204" s="252"/>
      <c r="BD204" s="252"/>
      <c r="BE204" s="252"/>
      <c r="BF204" s="252"/>
      <c r="BG204" s="252"/>
      <c r="BH204" s="252"/>
      <c r="BI204" s="134"/>
      <c r="BJ204" s="252">
        <f>SUM(BJ200:BQ203)</f>
        <v>0</v>
      </c>
      <c r="BK204" s="252"/>
      <c r="BL204" s="252"/>
      <c r="BM204" s="252"/>
      <c r="BN204" s="252"/>
      <c r="BO204" s="252"/>
      <c r="BP204" s="252"/>
      <c r="BQ204" s="252"/>
    </row>
    <row r="205" spans="35:69" ht="15" customHeight="1" hidden="1">
      <c r="AI205" s="134"/>
      <c r="AJ205" s="134"/>
      <c r="AK205" s="134"/>
      <c r="AL205" s="134"/>
      <c r="AM205" s="134"/>
      <c r="AN205" s="134"/>
      <c r="AO205" s="134"/>
      <c r="AP205" s="134"/>
      <c r="AQ205" s="134"/>
      <c r="AR205" s="134"/>
      <c r="AS205" s="134"/>
      <c r="AT205" s="134"/>
      <c r="AU205" s="134"/>
      <c r="AV205" s="134"/>
      <c r="AW205" s="134"/>
      <c r="AX205" s="134"/>
      <c r="AY205" s="134"/>
      <c r="AZ205" s="160"/>
      <c r="BA205" s="134"/>
      <c r="BB205" s="134"/>
      <c r="BC205" s="134"/>
      <c r="BD205" s="134"/>
      <c r="BE205" s="134"/>
      <c r="BF205" s="134"/>
      <c r="BG205" s="134"/>
      <c r="BH205" s="134"/>
      <c r="BI205" s="134"/>
      <c r="BJ205" s="134"/>
      <c r="BK205" s="134"/>
      <c r="BL205" s="134"/>
      <c r="BM205" s="134"/>
      <c r="BN205" s="134"/>
      <c r="BO205" s="134"/>
      <c r="BP205" s="134"/>
      <c r="BQ205" s="134"/>
    </row>
    <row r="206" spans="3:69" ht="15" customHeight="1" hidden="1">
      <c r="C206" s="78" t="s">
        <v>138</v>
      </c>
      <c r="D206" s="105"/>
      <c r="E206" s="105"/>
      <c r="F206" s="105"/>
      <c r="G206" s="105"/>
      <c r="H206" s="105"/>
      <c r="I206" s="105"/>
      <c r="J206" s="105"/>
      <c r="K206" s="105"/>
      <c r="L206" s="54"/>
      <c r="M206" s="54"/>
      <c r="AI206" s="134"/>
      <c r="AJ206" s="134"/>
      <c r="AK206" s="134"/>
      <c r="AL206" s="134"/>
      <c r="AM206" s="134"/>
      <c r="AN206" s="134"/>
      <c r="AO206" s="134"/>
      <c r="AP206" s="134"/>
      <c r="AQ206" s="134"/>
      <c r="AR206" s="134"/>
      <c r="AS206" s="134"/>
      <c r="AT206" s="134"/>
      <c r="AU206" s="134"/>
      <c r="AV206" s="134"/>
      <c r="AW206" s="134"/>
      <c r="AX206" s="134"/>
      <c r="AY206" s="134"/>
      <c r="AZ206" s="160"/>
      <c r="BA206" s="134"/>
      <c r="BB206" s="134"/>
      <c r="BC206" s="134"/>
      <c r="BD206" s="134"/>
      <c r="BE206" s="134"/>
      <c r="BF206" s="134"/>
      <c r="BG206" s="134"/>
      <c r="BH206" s="134"/>
      <c r="BI206" s="134"/>
      <c r="BJ206" s="134"/>
      <c r="BK206" s="134"/>
      <c r="BL206" s="134"/>
      <c r="BM206" s="134"/>
      <c r="BN206" s="134"/>
      <c r="BO206" s="134"/>
      <c r="BP206" s="134"/>
      <c r="BQ206" s="134"/>
    </row>
    <row r="207" spans="3:69" ht="15" customHeight="1" hidden="1">
      <c r="C207" s="43" t="s">
        <v>135</v>
      </c>
      <c r="D207" s="105"/>
      <c r="E207" s="105"/>
      <c r="F207" s="105"/>
      <c r="G207" s="105"/>
      <c r="H207" s="105"/>
      <c r="I207" s="105"/>
      <c r="J207" s="105"/>
      <c r="K207" s="105"/>
      <c r="AI207" s="236"/>
      <c r="AJ207" s="236"/>
      <c r="AK207" s="236"/>
      <c r="AL207" s="236"/>
      <c r="AM207" s="236"/>
      <c r="AN207" s="236"/>
      <c r="AO207" s="236"/>
      <c r="AP207" s="236"/>
      <c r="AQ207" s="134"/>
      <c r="AR207" s="236"/>
      <c r="AS207" s="236"/>
      <c r="AT207" s="236"/>
      <c r="AU207" s="236"/>
      <c r="AV207" s="236"/>
      <c r="AW207" s="236"/>
      <c r="AX207" s="236"/>
      <c r="AY207" s="236"/>
      <c r="AZ207" s="160"/>
      <c r="BA207" s="236"/>
      <c r="BB207" s="236"/>
      <c r="BC207" s="236"/>
      <c r="BD207" s="236"/>
      <c r="BE207" s="236"/>
      <c r="BF207" s="236"/>
      <c r="BG207" s="236"/>
      <c r="BH207" s="236"/>
      <c r="BI207" s="134"/>
      <c r="BJ207" s="236"/>
      <c r="BK207" s="236"/>
      <c r="BL207" s="236"/>
      <c r="BM207" s="236"/>
      <c r="BN207" s="236"/>
      <c r="BO207" s="236"/>
      <c r="BP207" s="236"/>
      <c r="BQ207" s="236"/>
    </row>
    <row r="208" spans="3:69" ht="15" customHeight="1" hidden="1">
      <c r="C208" s="43" t="s">
        <v>93</v>
      </c>
      <c r="D208" s="105"/>
      <c r="E208" s="105"/>
      <c r="F208" s="105"/>
      <c r="G208" s="105"/>
      <c r="H208" s="105"/>
      <c r="I208" s="105"/>
      <c r="J208" s="105"/>
      <c r="K208" s="105"/>
      <c r="AI208" s="236"/>
      <c r="AJ208" s="236"/>
      <c r="AK208" s="236"/>
      <c r="AL208" s="236"/>
      <c r="AM208" s="236"/>
      <c r="AN208" s="236"/>
      <c r="AO208" s="236"/>
      <c r="AP208" s="236"/>
      <c r="AQ208" s="134"/>
      <c r="AR208" s="236"/>
      <c r="AS208" s="236"/>
      <c r="AT208" s="236"/>
      <c r="AU208" s="236"/>
      <c r="AV208" s="236"/>
      <c r="AW208" s="236"/>
      <c r="AX208" s="236"/>
      <c r="AY208" s="236"/>
      <c r="AZ208" s="160"/>
      <c r="BA208" s="236"/>
      <c r="BB208" s="236"/>
      <c r="BC208" s="236"/>
      <c r="BD208" s="236"/>
      <c r="BE208" s="236"/>
      <c r="BF208" s="236"/>
      <c r="BG208" s="236"/>
      <c r="BH208" s="236"/>
      <c r="BI208" s="134"/>
      <c r="BJ208" s="236"/>
      <c r="BK208" s="236"/>
      <c r="BL208" s="236"/>
      <c r="BM208" s="236"/>
      <c r="BN208" s="236"/>
      <c r="BO208" s="236"/>
      <c r="BP208" s="236"/>
      <c r="BQ208" s="236"/>
    </row>
    <row r="209" spans="3:69" ht="15" customHeight="1" hidden="1">
      <c r="C209" s="43" t="s">
        <v>136</v>
      </c>
      <c r="D209" s="105"/>
      <c r="E209" s="105"/>
      <c r="F209" s="105"/>
      <c r="G209" s="105"/>
      <c r="H209" s="105"/>
      <c r="I209" s="105"/>
      <c r="J209" s="105"/>
      <c r="K209" s="105"/>
      <c r="AI209" s="236"/>
      <c r="AJ209" s="236"/>
      <c r="AK209" s="236"/>
      <c r="AL209" s="236"/>
      <c r="AM209" s="236"/>
      <c r="AN209" s="236"/>
      <c r="AO209" s="236"/>
      <c r="AP209" s="236"/>
      <c r="AQ209" s="134"/>
      <c r="AR209" s="236"/>
      <c r="AS209" s="236"/>
      <c r="AT209" s="236"/>
      <c r="AU209" s="236"/>
      <c r="AV209" s="236"/>
      <c r="AW209" s="236"/>
      <c r="AX209" s="236"/>
      <c r="AY209" s="236"/>
      <c r="AZ209" s="160"/>
      <c r="BA209" s="236"/>
      <c r="BB209" s="236"/>
      <c r="BC209" s="236"/>
      <c r="BD209" s="236"/>
      <c r="BE209" s="236"/>
      <c r="BF209" s="236"/>
      <c r="BG209" s="236"/>
      <c r="BH209" s="236"/>
      <c r="BI209" s="134"/>
      <c r="BJ209" s="236"/>
      <c r="BK209" s="236"/>
      <c r="BL209" s="236"/>
      <c r="BM209" s="236"/>
      <c r="BN209" s="236"/>
      <c r="BO209" s="236"/>
      <c r="BP209" s="236"/>
      <c r="BQ209" s="236"/>
    </row>
    <row r="210" spans="3:69" ht="15" customHeight="1" hidden="1">
      <c r="C210" s="43" t="s">
        <v>184</v>
      </c>
      <c r="D210" s="105"/>
      <c r="E210" s="105"/>
      <c r="F210" s="105"/>
      <c r="G210" s="105"/>
      <c r="H210" s="105"/>
      <c r="I210" s="105"/>
      <c r="J210" s="105"/>
      <c r="K210" s="105"/>
      <c r="AI210" s="236"/>
      <c r="AJ210" s="236"/>
      <c r="AK210" s="236"/>
      <c r="AL210" s="236"/>
      <c r="AM210" s="236"/>
      <c r="AN210" s="236"/>
      <c r="AO210" s="236"/>
      <c r="AP210" s="236"/>
      <c r="AQ210" s="134"/>
      <c r="AR210" s="236"/>
      <c r="AS210" s="236"/>
      <c r="AT210" s="236"/>
      <c r="AU210" s="236"/>
      <c r="AV210" s="236"/>
      <c r="AW210" s="236"/>
      <c r="AX210" s="236"/>
      <c r="AY210" s="236"/>
      <c r="AZ210" s="160"/>
      <c r="BA210" s="236"/>
      <c r="BB210" s="236"/>
      <c r="BC210" s="236"/>
      <c r="BD210" s="236"/>
      <c r="BE210" s="236"/>
      <c r="BF210" s="236"/>
      <c r="BG210" s="236"/>
      <c r="BH210" s="236"/>
      <c r="BI210" s="134"/>
      <c r="BJ210" s="236"/>
      <c r="BK210" s="236"/>
      <c r="BL210" s="236"/>
      <c r="BM210" s="236"/>
      <c r="BN210" s="236"/>
      <c r="BO210" s="236"/>
      <c r="BP210" s="236"/>
      <c r="BQ210" s="236"/>
    </row>
    <row r="211" spans="3:69" ht="15" customHeight="1" hidden="1">
      <c r="C211" s="197" t="s">
        <v>139</v>
      </c>
      <c r="D211" s="105"/>
      <c r="E211" s="105"/>
      <c r="F211" s="105"/>
      <c r="G211" s="105"/>
      <c r="H211" s="105"/>
      <c r="I211" s="105"/>
      <c r="J211" s="105"/>
      <c r="K211" s="105"/>
      <c r="L211" s="54"/>
      <c r="M211" s="54"/>
      <c r="AI211" s="252">
        <f>SUM(AI207:AP210)</f>
        <v>0</v>
      </c>
      <c r="AJ211" s="252"/>
      <c r="AK211" s="252"/>
      <c r="AL211" s="252"/>
      <c r="AM211" s="252"/>
      <c r="AN211" s="252"/>
      <c r="AO211" s="252"/>
      <c r="AP211" s="252"/>
      <c r="AQ211" s="134"/>
      <c r="AR211" s="252">
        <f>SUM(AR207:AY210)</f>
        <v>0</v>
      </c>
      <c r="AS211" s="252"/>
      <c r="AT211" s="252"/>
      <c r="AU211" s="252"/>
      <c r="AV211" s="252"/>
      <c r="AW211" s="252"/>
      <c r="AX211" s="252"/>
      <c r="AY211" s="252"/>
      <c r="AZ211" s="216"/>
      <c r="BA211" s="252">
        <f>SUM(BA207:BH210)</f>
        <v>0</v>
      </c>
      <c r="BB211" s="252"/>
      <c r="BC211" s="252"/>
      <c r="BD211" s="252"/>
      <c r="BE211" s="252"/>
      <c r="BF211" s="252"/>
      <c r="BG211" s="252"/>
      <c r="BH211" s="252"/>
      <c r="BI211" s="134"/>
      <c r="BJ211" s="252">
        <f>SUM(BJ207:BQ210)</f>
        <v>0</v>
      </c>
      <c r="BK211" s="252"/>
      <c r="BL211" s="252"/>
      <c r="BM211" s="252"/>
      <c r="BN211" s="252"/>
      <c r="BO211" s="252"/>
      <c r="BP211" s="252"/>
      <c r="BQ211" s="252"/>
    </row>
    <row r="212" spans="3:85" s="78" customFormat="1" ht="15" customHeight="1" hidden="1" thickBot="1">
      <c r="C212" s="197" t="s">
        <v>141</v>
      </c>
      <c r="D212" s="79"/>
      <c r="E212" s="79"/>
      <c r="F212" s="79"/>
      <c r="G212" s="79"/>
      <c r="H212" s="79"/>
      <c r="I212" s="79"/>
      <c r="J212" s="79"/>
      <c r="K212" s="79"/>
      <c r="AI212" s="251">
        <f>AI211+AI204</f>
        <v>0</v>
      </c>
      <c r="AJ212" s="251"/>
      <c r="AK212" s="251"/>
      <c r="AL212" s="251"/>
      <c r="AM212" s="251"/>
      <c r="AN212" s="251"/>
      <c r="AO212" s="251"/>
      <c r="AP212" s="251"/>
      <c r="AQ212" s="134"/>
      <c r="AR212" s="251">
        <f>AR211+AR204</f>
        <v>0</v>
      </c>
      <c r="AS212" s="251"/>
      <c r="AT212" s="251"/>
      <c r="AU212" s="251"/>
      <c r="AV212" s="251"/>
      <c r="AW212" s="251"/>
      <c r="AX212" s="251"/>
      <c r="AY212" s="251"/>
      <c r="AZ212" s="216"/>
      <c r="BA212" s="251">
        <f>BA211+BA204</f>
        <v>0</v>
      </c>
      <c r="BB212" s="251"/>
      <c r="BC212" s="251"/>
      <c r="BD212" s="251"/>
      <c r="BE212" s="251"/>
      <c r="BF212" s="251"/>
      <c r="BG212" s="251"/>
      <c r="BH212" s="251"/>
      <c r="BI212" s="134"/>
      <c r="BJ212" s="251">
        <f>BJ211+BJ204</f>
        <v>0</v>
      </c>
      <c r="BK212" s="251"/>
      <c r="BL212" s="251"/>
      <c r="BM212" s="251"/>
      <c r="BN212" s="251"/>
      <c r="BO212" s="251"/>
      <c r="BP212" s="251"/>
      <c r="BQ212" s="251"/>
      <c r="CA212" s="183"/>
      <c r="CB212" s="184"/>
      <c r="CC212" s="183"/>
      <c r="CD212" s="187"/>
      <c r="CE212" s="187"/>
      <c r="CF212" s="187"/>
      <c r="CG212" s="187"/>
    </row>
    <row r="213" spans="3:85" s="48" customFormat="1" ht="15" customHeight="1" hidden="1" thickBot="1">
      <c r="C213" s="198" t="s">
        <v>147</v>
      </c>
      <c r="D213" s="114"/>
      <c r="E213" s="114"/>
      <c r="F213" s="114"/>
      <c r="G213" s="114"/>
      <c r="H213" s="114"/>
      <c r="I213" s="114"/>
      <c r="J213" s="114"/>
      <c r="K213" s="114"/>
      <c r="AI213" s="249">
        <f>AI197-AI212</f>
        <v>0</v>
      </c>
      <c r="AJ213" s="249"/>
      <c r="AK213" s="249"/>
      <c r="AL213" s="249"/>
      <c r="AM213" s="249"/>
      <c r="AN213" s="249"/>
      <c r="AO213" s="249"/>
      <c r="AP213" s="249"/>
      <c r="AQ213" s="219"/>
      <c r="AR213" s="249">
        <f>AR197-AR212</f>
        <v>0</v>
      </c>
      <c r="AS213" s="249"/>
      <c r="AT213" s="249"/>
      <c r="AU213" s="249"/>
      <c r="AV213" s="249"/>
      <c r="AW213" s="249"/>
      <c r="AX213" s="249"/>
      <c r="AY213" s="249"/>
      <c r="AZ213" s="218"/>
      <c r="BA213" s="249">
        <f>BA197-BA212</f>
        <v>0</v>
      </c>
      <c r="BB213" s="249"/>
      <c r="BC213" s="249"/>
      <c r="BD213" s="249"/>
      <c r="BE213" s="249"/>
      <c r="BF213" s="249"/>
      <c r="BG213" s="249"/>
      <c r="BH213" s="249"/>
      <c r="BI213" s="219"/>
      <c r="BJ213" s="249">
        <f>BJ197-BJ212</f>
        <v>0</v>
      </c>
      <c r="BK213" s="249"/>
      <c r="BL213" s="249"/>
      <c r="BM213" s="249"/>
      <c r="BN213" s="249"/>
      <c r="BO213" s="249"/>
      <c r="BP213" s="249"/>
      <c r="BQ213" s="249"/>
      <c r="CA213" s="183"/>
      <c r="CB213" s="184"/>
      <c r="CC213" s="183"/>
      <c r="CD213" s="187"/>
      <c r="CE213" s="187"/>
      <c r="CF213" s="187"/>
      <c r="CG213" s="187"/>
    </row>
    <row r="214" spans="3:69" ht="15" customHeight="1" hidden="1" thickTop="1">
      <c r="C214" s="58"/>
      <c r="D214" s="105"/>
      <c r="E214" s="105"/>
      <c r="F214" s="105"/>
      <c r="G214" s="105"/>
      <c r="H214" s="105"/>
      <c r="I214" s="105"/>
      <c r="J214" s="105"/>
      <c r="K214" s="105"/>
      <c r="L214" s="54"/>
      <c r="M214" s="54"/>
      <c r="AI214" s="110"/>
      <c r="AJ214" s="110"/>
      <c r="AK214" s="110"/>
      <c r="AL214" s="110"/>
      <c r="AM214" s="110"/>
      <c r="AN214" s="110"/>
      <c r="AO214" s="110"/>
      <c r="AP214" s="110"/>
      <c r="AQ214" s="134"/>
      <c r="AR214" s="110"/>
      <c r="AS214" s="110"/>
      <c r="AT214" s="110"/>
      <c r="AU214" s="110"/>
      <c r="AV214" s="110"/>
      <c r="AW214" s="110"/>
      <c r="AX214" s="110"/>
      <c r="AY214" s="110"/>
      <c r="AZ214" s="217"/>
      <c r="BA214" s="110"/>
      <c r="BB214" s="110"/>
      <c r="BC214" s="110"/>
      <c r="BD214" s="110"/>
      <c r="BE214" s="110"/>
      <c r="BF214" s="110"/>
      <c r="BG214" s="110"/>
      <c r="BH214" s="110"/>
      <c r="BI214" s="134"/>
      <c r="BJ214" s="110"/>
      <c r="BK214" s="110"/>
      <c r="BL214" s="110"/>
      <c r="BM214" s="110"/>
      <c r="BN214" s="110"/>
      <c r="BO214" s="110"/>
      <c r="BP214" s="110"/>
      <c r="BQ214" s="110"/>
    </row>
    <row r="215" spans="3:69" ht="15" customHeight="1" hidden="1">
      <c r="C215" s="78" t="s">
        <v>140</v>
      </c>
      <c r="D215" s="105"/>
      <c r="E215" s="105"/>
      <c r="F215" s="105"/>
      <c r="G215" s="105"/>
      <c r="H215" s="105"/>
      <c r="I215" s="105"/>
      <c r="J215" s="105"/>
      <c r="K215" s="105"/>
      <c r="L215" s="54"/>
      <c r="M215" s="54"/>
      <c r="AI215" s="134"/>
      <c r="AJ215" s="134"/>
      <c r="AK215" s="134"/>
      <c r="AL215" s="134"/>
      <c r="AM215" s="134"/>
      <c r="AN215" s="134"/>
      <c r="AO215" s="134"/>
      <c r="AP215" s="134"/>
      <c r="AQ215" s="134"/>
      <c r="AR215" s="134"/>
      <c r="AS215" s="134"/>
      <c r="AT215" s="134"/>
      <c r="AU215" s="134"/>
      <c r="AV215" s="134"/>
      <c r="AW215" s="134"/>
      <c r="AX215" s="134"/>
      <c r="AY215" s="134"/>
      <c r="AZ215" s="160"/>
      <c r="BA215" s="134"/>
      <c r="BB215" s="134"/>
      <c r="BC215" s="134"/>
      <c r="BD215" s="134"/>
      <c r="BE215" s="134"/>
      <c r="BF215" s="134"/>
      <c r="BG215" s="134"/>
      <c r="BH215" s="134"/>
      <c r="BI215" s="134"/>
      <c r="BJ215" s="134"/>
      <c r="BK215" s="134"/>
      <c r="BL215" s="134"/>
      <c r="BM215" s="134"/>
      <c r="BN215" s="134"/>
      <c r="BO215" s="134"/>
      <c r="BP215" s="134"/>
      <c r="BQ215" s="134"/>
    </row>
    <row r="216" spans="3:69" ht="15" customHeight="1" hidden="1">
      <c r="C216" s="43" t="s">
        <v>94</v>
      </c>
      <c r="D216" s="105"/>
      <c r="E216" s="105"/>
      <c r="F216" s="105"/>
      <c r="G216" s="105"/>
      <c r="H216" s="105"/>
      <c r="I216" s="105"/>
      <c r="J216" s="105"/>
      <c r="K216" s="105"/>
      <c r="AI216" s="236"/>
      <c r="AJ216" s="236"/>
      <c r="AK216" s="236"/>
      <c r="AL216" s="236"/>
      <c r="AM216" s="236"/>
      <c r="AN216" s="236"/>
      <c r="AO216" s="236"/>
      <c r="AP216" s="236"/>
      <c r="AQ216" s="134"/>
      <c r="AR216" s="236"/>
      <c r="AS216" s="236"/>
      <c r="AT216" s="236"/>
      <c r="AU216" s="236"/>
      <c r="AV216" s="236"/>
      <c r="AW216" s="236"/>
      <c r="AX216" s="236"/>
      <c r="AY216" s="236"/>
      <c r="AZ216" s="160"/>
      <c r="BA216" s="236"/>
      <c r="BB216" s="236"/>
      <c r="BC216" s="236"/>
      <c r="BD216" s="236"/>
      <c r="BE216" s="236"/>
      <c r="BF216" s="236"/>
      <c r="BG216" s="236"/>
      <c r="BH216" s="236"/>
      <c r="BI216" s="134"/>
      <c r="BJ216" s="236"/>
      <c r="BK216" s="236"/>
      <c r="BL216" s="236"/>
      <c r="BM216" s="236"/>
      <c r="BN216" s="236"/>
      <c r="BO216" s="236"/>
      <c r="BP216" s="236"/>
      <c r="BQ216" s="236"/>
    </row>
    <row r="217" spans="3:69" ht="15" customHeight="1" hidden="1">
      <c r="C217" s="43" t="s">
        <v>95</v>
      </c>
      <c r="D217" s="105"/>
      <c r="E217" s="105"/>
      <c r="F217" s="105"/>
      <c r="G217" s="105"/>
      <c r="H217" s="105"/>
      <c r="I217" s="105"/>
      <c r="J217" s="105"/>
      <c r="K217" s="105"/>
      <c r="AI217" s="236"/>
      <c r="AJ217" s="236"/>
      <c r="AK217" s="236"/>
      <c r="AL217" s="236"/>
      <c r="AM217" s="236"/>
      <c r="AN217" s="236"/>
      <c r="AO217" s="236"/>
      <c r="AP217" s="236"/>
      <c r="AQ217" s="134"/>
      <c r="AR217" s="236"/>
      <c r="AS217" s="236"/>
      <c r="AT217" s="236"/>
      <c r="AU217" s="236"/>
      <c r="AV217" s="236"/>
      <c r="AW217" s="236"/>
      <c r="AX217" s="236"/>
      <c r="AY217" s="236"/>
      <c r="AZ217" s="160"/>
      <c r="BA217" s="236"/>
      <c r="BB217" s="236"/>
      <c r="BC217" s="236"/>
      <c r="BD217" s="236"/>
      <c r="BE217" s="236"/>
      <c r="BF217" s="236"/>
      <c r="BG217" s="236"/>
      <c r="BH217" s="236"/>
      <c r="BI217" s="134"/>
      <c r="BJ217" s="236"/>
      <c r="BK217" s="236"/>
      <c r="BL217" s="236"/>
      <c r="BM217" s="236"/>
      <c r="BN217" s="236"/>
      <c r="BO217" s="236"/>
      <c r="BP217" s="236"/>
      <c r="BQ217" s="236"/>
    </row>
    <row r="218" spans="3:69" ht="15" customHeight="1" hidden="1">
      <c r="C218" s="43" t="s">
        <v>96</v>
      </c>
      <c r="D218" s="105"/>
      <c r="E218" s="105"/>
      <c r="F218" s="105"/>
      <c r="G218" s="105"/>
      <c r="H218" s="105"/>
      <c r="I218" s="105"/>
      <c r="J218" s="105"/>
      <c r="K218" s="105"/>
      <c r="AI218" s="250">
        <f>AI216+AI217</f>
        <v>0</v>
      </c>
      <c r="AJ218" s="250"/>
      <c r="AK218" s="250"/>
      <c r="AL218" s="250"/>
      <c r="AM218" s="250"/>
      <c r="AN218" s="250"/>
      <c r="AO218" s="250"/>
      <c r="AP218" s="250"/>
      <c r="AQ218" s="134"/>
      <c r="AR218" s="250">
        <f>AR216+AR217</f>
        <v>0</v>
      </c>
      <c r="AS218" s="250"/>
      <c r="AT218" s="250"/>
      <c r="AU218" s="250"/>
      <c r="AV218" s="250"/>
      <c r="AW218" s="250"/>
      <c r="AX218" s="250"/>
      <c r="AY218" s="250"/>
      <c r="AZ218" s="160"/>
      <c r="BA218" s="250">
        <f>BA216+BA217</f>
        <v>0</v>
      </c>
      <c r="BB218" s="250"/>
      <c r="BC218" s="250"/>
      <c r="BD218" s="250"/>
      <c r="BE218" s="250"/>
      <c r="BF218" s="250"/>
      <c r="BG218" s="250"/>
      <c r="BH218" s="250"/>
      <c r="BI218" s="134"/>
      <c r="BJ218" s="250">
        <f>BJ216+BJ217</f>
        <v>0</v>
      </c>
      <c r="BK218" s="250"/>
      <c r="BL218" s="250"/>
      <c r="BM218" s="250"/>
      <c r="BN218" s="250"/>
      <c r="BO218" s="250"/>
      <c r="BP218" s="250"/>
      <c r="BQ218" s="250"/>
    </row>
    <row r="219" spans="3:69" ht="15" customHeight="1" hidden="1" thickBot="1">
      <c r="C219" s="43" t="s">
        <v>97</v>
      </c>
      <c r="D219" s="105"/>
      <c r="E219" s="105"/>
      <c r="F219" s="105"/>
      <c r="G219" s="105"/>
      <c r="H219" s="105"/>
      <c r="I219" s="105"/>
      <c r="J219" s="105"/>
      <c r="K219" s="105"/>
      <c r="AI219" s="236"/>
      <c r="AJ219" s="236"/>
      <c r="AK219" s="236"/>
      <c r="AL219" s="236"/>
      <c r="AM219" s="236"/>
      <c r="AN219" s="236"/>
      <c r="AO219" s="236"/>
      <c r="AP219" s="236"/>
      <c r="AQ219" s="134"/>
      <c r="AR219" s="236"/>
      <c r="AS219" s="236"/>
      <c r="AT219" s="236"/>
      <c r="AU219" s="236"/>
      <c r="AV219" s="236"/>
      <c r="AW219" s="236"/>
      <c r="AX219" s="236"/>
      <c r="AY219" s="236"/>
      <c r="AZ219" s="160"/>
      <c r="BA219" s="236"/>
      <c r="BB219" s="236"/>
      <c r="BC219" s="236"/>
      <c r="BD219" s="236"/>
      <c r="BE219" s="236"/>
      <c r="BF219" s="236"/>
      <c r="BG219" s="236"/>
      <c r="BH219" s="236"/>
      <c r="BI219" s="134"/>
      <c r="BJ219" s="236"/>
      <c r="BK219" s="236"/>
      <c r="BL219" s="236"/>
      <c r="BM219" s="236"/>
      <c r="BN219" s="236"/>
      <c r="BO219" s="236"/>
      <c r="BP219" s="236"/>
      <c r="BQ219" s="236"/>
    </row>
    <row r="220" spans="3:85" s="48" customFormat="1" ht="15" customHeight="1" hidden="1" thickBot="1">
      <c r="C220" s="198" t="s">
        <v>148</v>
      </c>
      <c r="D220" s="114"/>
      <c r="E220" s="114"/>
      <c r="F220" s="114"/>
      <c r="G220" s="114"/>
      <c r="H220" s="114"/>
      <c r="I220" s="114"/>
      <c r="J220" s="114"/>
      <c r="K220" s="114"/>
      <c r="AI220" s="249">
        <f>AI219+AI218</f>
        <v>0</v>
      </c>
      <c r="AJ220" s="249"/>
      <c r="AK220" s="249"/>
      <c r="AL220" s="249"/>
      <c r="AM220" s="249"/>
      <c r="AN220" s="249"/>
      <c r="AO220" s="249"/>
      <c r="AP220" s="249"/>
      <c r="AQ220" s="219"/>
      <c r="AR220" s="249">
        <f>AR219+AR218</f>
        <v>0</v>
      </c>
      <c r="AS220" s="249"/>
      <c r="AT220" s="249"/>
      <c r="AU220" s="249"/>
      <c r="AV220" s="249"/>
      <c r="AW220" s="249"/>
      <c r="AX220" s="249"/>
      <c r="AY220" s="249"/>
      <c r="AZ220" s="218"/>
      <c r="BA220" s="249">
        <f>BA219+BA218</f>
        <v>0</v>
      </c>
      <c r="BB220" s="249"/>
      <c r="BC220" s="249"/>
      <c r="BD220" s="249"/>
      <c r="BE220" s="249"/>
      <c r="BF220" s="249"/>
      <c r="BG220" s="249"/>
      <c r="BH220" s="249"/>
      <c r="BI220" s="219"/>
      <c r="BJ220" s="249">
        <f>BJ219+BJ218</f>
        <v>0</v>
      </c>
      <c r="BK220" s="249"/>
      <c r="BL220" s="249"/>
      <c r="BM220" s="249"/>
      <c r="BN220" s="249"/>
      <c r="BO220" s="249"/>
      <c r="BP220" s="249"/>
      <c r="BQ220" s="249"/>
      <c r="CA220" s="183"/>
      <c r="CB220" s="184"/>
      <c r="CC220" s="183"/>
      <c r="CD220" s="187"/>
      <c r="CE220" s="187"/>
      <c r="CF220" s="187"/>
      <c r="CG220" s="187"/>
    </row>
    <row r="221" ht="12.75" customHeight="1" hidden="1" thickTop="1">
      <c r="B221" s="41"/>
    </row>
    <row r="222" spans="3:6" ht="18" hidden="1">
      <c r="C222" s="44" t="str">
        <f>'SPFR - Front Cover'!$C$40</f>
        <v>Warrumbungle Shire Council</v>
      </c>
      <c r="E222" s="45"/>
      <c r="F222" s="45"/>
    </row>
    <row r="223" ht="21" customHeight="1" hidden="1"/>
    <row r="224" ht="18.75" customHeight="1" hidden="1">
      <c r="C224" s="46" t="s">
        <v>100</v>
      </c>
    </row>
    <row r="225" ht="13.5" customHeight="1" hidden="1">
      <c r="C225" s="54" t="s">
        <v>212</v>
      </c>
    </row>
    <row r="226" ht="12.75" hidden="1"/>
    <row r="227" spans="35:69" ht="31.5" customHeight="1" hidden="1">
      <c r="AI227" s="255" t="str">
        <f>'Income Statements'!AQ246</f>
        <v>Business Activity E</v>
      </c>
      <c r="AJ227" s="255"/>
      <c r="AK227" s="255"/>
      <c r="AL227" s="255"/>
      <c r="AM227" s="255"/>
      <c r="AN227" s="255"/>
      <c r="AO227" s="255"/>
      <c r="AP227" s="255"/>
      <c r="AQ227" s="78"/>
      <c r="AR227" s="255" t="str">
        <f>AI227</f>
        <v>Business Activity E</v>
      </c>
      <c r="AS227" s="255"/>
      <c r="AT227" s="255"/>
      <c r="AU227" s="255"/>
      <c r="AV227" s="255"/>
      <c r="AW227" s="255"/>
      <c r="AX227" s="255"/>
      <c r="AY227" s="255"/>
      <c r="AZ227" s="167"/>
      <c r="BA227" s="255" t="str">
        <f>'Income Statements'!BE246</f>
        <v>Business Activity F</v>
      </c>
      <c r="BB227" s="255"/>
      <c r="BC227" s="255"/>
      <c r="BD227" s="255"/>
      <c r="BE227" s="255"/>
      <c r="BF227" s="255"/>
      <c r="BG227" s="255"/>
      <c r="BH227" s="255"/>
      <c r="BI227" s="78"/>
      <c r="BJ227" s="255" t="str">
        <f>BA227</f>
        <v>Business Activity F</v>
      </c>
      <c r="BK227" s="255"/>
      <c r="BL227" s="255"/>
      <c r="BM227" s="255"/>
      <c r="BN227" s="255"/>
      <c r="BO227" s="255"/>
      <c r="BP227" s="255"/>
      <c r="BQ227" s="255"/>
    </row>
    <row r="228" spans="3:69" ht="12.75" customHeight="1" hidden="1">
      <c r="C228" s="65"/>
      <c r="D228" s="65"/>
      <c r="E228" s="65"/>
      <c r="F228" s="65"/>
      <c r="G228" s="65"/>
      <c r="H228" s="65"/>
      <c r="I228" s="65"/>
      <c r="J228" s="65"/>
      <c r="K228" s="65"/>
      <c r="L228" s="66"/>
      <c r="AI228" s="254" t="s">
        <v>101</v>
      </c>
      <c r="AJ228" s="254"/>
      <c r="AK228" s="254"/>
      <c r="AL228" s="254"/>
      <c r="AM228" s="254"/>
      <c r="AN228" s="254"/>
      <c r="AO228" s="254"/>
      <c r="AP228" s="254"/>
      <c r="AQ228" s="169"/>
      <c r="AR228" s="254" t="str">
        <f>AI228</f>
        <v>Cat. 1/2</v>
      </c>
      <c r="AS228" s="254"/>
      <c r="AT228" s="254"/>
      <c r="AU228" s="254"/>
      <c r="AV228" s="254"/>
      <c r="AW228" s="254"/>
      <c r="AX228" s="254"/>
      <c r="AY228" s="254"/>
      <c r="AZ228" s="169"/>
      <c r="BA228" s="254" t="s">
        <v>101</v>
      </c>
      <c r="BB228" s="254"/>
      <c r="BC228" s="254"/>
      <c r="BD228" s="254"/>
      <c r="BE228" s="254"/>
      <c r="BF228" s="254"/>
      <c r="BG228" s="254"/>
      <c r="BH228" s="254"/>
      <c r="BI228" s="169"/>
      <c r="BJ228" s="254" t="str">
        <f>BA228</f>
        <v>Cat. 1/2</v>
      </c>
      <c r="BK228" s="254"/>
      <c r="BL228" s="254"/>
      <c r="BM228" s="254"/>
      <c r="BN228" s="254"/>
      <c r="BO228" s="254"/>
      <c r="BP228" s="254"/>
      <c r="BQ228" s="254"/>
    </row>
    <row r="229" spans="3:69" ht="0.75" customHeight="1" hidden="1">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row>
    <row r="230" spans="3:85" ht="16.5" customHeight="1" hidden="1">
      <c r="C230" s="140"/>
      <c r="D230" s="140"/>
      <c r="E230" s="140"/>
      <c r="F230" s="140"/>
      <c r="G230" s="140"/>
      <c r="H230" s="140"/>
      <c r="I230" s="140"/>
      <c r="J230" s="140"/>
      <c r="K230" s="140"/>
      <c r="L230" s="54"/>
      <c r="AI230" s="243" t="s">
        <v>122</v>
      </c>
      <c r="AJ230" s="243"/>
      <c r="AK230" s="243"/>
      <c r="AL230" s="243"/>
      <c r="AM230" s="243"/>
      <c r="AN230" s="243"/>
      <c r="AO230" s="243"/>
      <c r="AP230" s="243"/>
      <c r="AQ230" s="92"/>
      <c r="AR230" s="243" t="s">
        <v>122</v>
      </c>
      <c r="AS230" s="243"/>
      <c r="AT230" s="243"/>
      <c r="AU230" s="243"/>
      <c r="AV230" s="243"/>
      <c r="AW230" s="243"/>
      <c r="AX230" s="243"/>
      <c r="AY230" s="243"/>
      <c r="AZ230" s="168"/>
      <c r="BA230" s="243" t="s">
        <v>122</v>
      </c>
      <c r="BB230" s="243"/>
      <c r="BC230" s="243"/>
      <c r="BD230" s="243"/>
      <c r="BE230" s="243"/>
      <c r="BF230" s="243"/>
      <c r="BG230" s="243"/>
      <c r="BH230" s="243"/>
      <c r="BI230" s="92"/>
      <c r="BJ230" s="243" t="s">
        <v>122</v>
      </c>
      <c r="BK230" s="243"/>
      <c r="BL230" s="243"/>
      <c r="BM230" s="243"/>
      <c r="BN230" s="243"/>
      <c r="BO230" s="243"/>
      <c r="BP230" s="243"/>
      <c r="BQ230" s="243"/>
      <c r="CA230" s="43"/>
      <c r="CC230" s="43"/>
      <c r="CD230" s="49"/>
      <c r="CE230" s="49"/>
      <c r="CF230" s="49"/>
      <c r="CG230" s="49"/>
    </row>
    <row r="231" spans="3:85" ht="16.5" customHeight="1" hidden="1">
      <c r="C231" s="58" t="s">
        <v>123</v>
      </c>
      <c r="D231" s="140"/>
      <c r="E231" s="140"/>
      <c r="F231" s="140"/>
      <c r="G231" s="140"/>
      <c r="H231" s="140"/>
      <c r="I231" s="140"/>
      <c r="J231" s="140"/>
      <c r="K231" s="140"/>
      <c r="L231" s="54"/>
      <c r="M231" s="58"/>
      <c r="AI231" s="243">
        <v>2007</v>
      </c>
      <c r="AJ231" s="243"/>
      <c r="AK231" s="243"/>
      <c r="AL231" s="243"/>
      <c r="AM231" s="243"/>
      <c r="AN231" s="243"/>
      <c r="AO231" s="243"/>
      <c r="AP231" s="243"/>
      <c r="AQ231" s="92"/>
      <c r="AR231" s="243">
        <v>2006</v>
      </c>
      <c r="AS231" s="243"/>
      <c r="AT231" s="243"/>
      <c r="AU231" s="243"/>
      <c r="AV231" s="243"/>
      <c r="AW231" s="243"/>
      <c r="AX231" s="243"/>
      <c r="AY231" s="243"/>
      <c r="AZ231" s="168"/>
      <c r="BA231" s="243">
        <v>2007</v>
      </c>
      <c r="BB231" s="243"/>
      <c r="BC231" s="243"/>
      <c r="BD231" s="243"/>
      <c r="BE231" s="243"/>
      <c r="BF231" s="243"/>
      <c r="BG231" s="243"/>
      <c r="BH231" s="243"/>
      <c r="BI231" s="92"/>
      <c r="BJ231" s="243">
        <v>2006</v>
      </c>
      <c r="BK231" s="243"/>
      <c r="BL231" s="243"/>
      <c r="BM231" s="243"/>
      <c r="BN231" s="243"/>
      <c r="BO231" s="243"/>
      <c r="BP231" s="243"/>
      <c r="BQ231" s="243"/>
      <c r="CA231" s="43"/>
      <c r="CC231" s="43"/>
      <c r="CD231" s="49"/>
      <c r="CE231" s="49"/>
      <c r="CF231" s="49"/>
      <c r="CG231" s="49"/>
    </row>
    <row r="232" spans="3:69" ht="0.75" customHeight="1" hidden="1">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117"/>
      <c r="BA232" s="64"/>
      <c r="BB232" s="64"/>
      <c r="BC232" s="64"/>
      <c r="BD232" s="64"/>
      <c r="BE232" s="64"/>
      <c r="BF232" s="64"/>
      <c r="BG232" s="64"/>
      <c r="BH232" s="64"/>
      <c r="BI232" s="64"/>
      <c r="BJ232" s="64"/>
      <c r="BK232" s="64"/>
      <c r="BL232" s="64"/>
      <c r="BM232" s="64"/>
      <c r="BN232" s="64"/>
      <c r="BO232" s="64"/>
      <c r="BP232" s="64"/>
      <c r="BQ232" s="64"/>
    </row>
    <row r="233" ht="15" customHeight="1" hidden="1">
      <c r="AZ233" s="47"/>
    </row>
    <row r="234" spans="3:69" ht="15" customHeight="1" hidden="1">
      <c r="C234" s="78" t="s">
        <v>124</v>
      </c>
      <c r="D234" s="105"/>
      <c r="E234" s="105"/>
      <c r="F234" s="105"/>
      <c r="G234" s="105"/>
      <c r="H234" s="105"/>
      <c r="I234" s="105"/>
      <c r="J234" s="105"/>
      <c r="K234" s="105"/>
      <c r="L234" s="54"/>
      <c r="M234" s="54"/>
      <c r="AI234" s="106"/>
      <c r="AJ234" s="105"/>
      <c r="AK234" s="105"/>
      <c r="AL234" s="105"/>
      <c r="AM234" s="105"/>
      <c r="AN234" s="105"/>
      <c r="AO234" s="105"/>
      <c r="AP234" s="105"/>
      <c r="AR234" s="106"/>
      <c r="AS234" s="105"/>
      <c r="AT234" s="105"/>
      <c r="AU234" s="105"/>
      <c r="AV234" s="105"/>
      <c r="AW234" s="105"/>
      <c r="AX234" s="105"/>
      <c r="AY234" s="105"/>
      <c r="AZ234" s="118"/>
      <c r="BA234" s="106"/>
      <c r="BB234" s="105"/>
      <c r="BC234" s="105"/>
      <c r="BD234" s="105"/>
      <c r="BE234" s="105"/>
      <c r="BF234" s="105"/>
      <c r="BG234" s="105"/>
      <c r="BH234" s="105"/>
      <c r="BJ234" s="106"/>
      <c r="BK234" s="105"/>
      <c r="BL234" s="105"/>
      <c r="BM234" s="105"/>
      <c r="BN234" s="105"/>
      <c r="BO234" s="105"/>
      <c r="BP234" s="105"/>
      <c r="BQ234" s="105"/>
    </row>
    <row r="235" spans="3:69" ht="15" customHeight="1" hidden="1">
      <c r="C235" s="78" t="s">
        <v>125</v>
      </c>
      <c r="D235" s="105"/>
      <c r="E235" s="105"/>
      <c r="F235" s="105"/>
      <c r="G235" s="105"/>
      <c r="H235" s="105"/>
      <c r="I235" s="105"/>
      <c r="J235" s="105"/>
      <c r="K235" s="105"/>
      <c r="L235" s="54"/>
      <c r="M235" s="54"/>
      <c r="AI235" s="106"/>
      <c r="AJ235" s="105"/>
      <c r="AK235" s="105"/>
      <c r="AL235" s="105"/>
      <c r="AM235" s="105"/>
      <c r="AN235" s="105"/>
      <c r="AO235" s="105"/>
      <c r="AP235" s="105"/>
      <c r="AR235" s="106"/>
      <c r="AS235" s="105"/>
      <c r="AT235" s="105"/>
      <c r="AU235" s="105"/>
      <c r="AV235" s="105"/>
      <c r="AW235" s="105"/>
      <c r="AX235" s="105"/>
      <c r="AY235" s="105"/>
      <c r="AZ235" s="118"/>
      <c r="BA235" s="106"/>
      <c r="BB235" s="105"/>
      <c r="BC235" s="105"/>
      <c r="BD235" s="105"/>
      <c r="BE235" s="105"/>
      <c r="BF235" s="105"/>
      <c r="BG235" s="105"/>
      <c r="BH235" s="105"/>
      <c r="BJ235" s="106"/>
      <c r="BK235" s="105"/>
      <c r="BL235" s="105"/>
      <c r="BM235" s="105"/>
      <c r="BN235" s="105"/>
      <c r="BO235" s="105"/>
      <c r="BP235" s="105"/>
      <c r="BQ235" s="105"/>
    </row>
    <row r="236" spans="3:69" ht="15" customHeight="1" hidden="1">
      <c r="C236" s="43" t="s">
        <v>88</v>
      </c>
      <c r="D236" s="105"/>
      <c r="E236" s="105"/>
      <c r="F236" s="105"/>
      <c r="G236" s="105"/>
      <c r="H236" s="105"/>
      <c r="I236" s="105"/>
      <c r="J236" s="105"/>
      <c r="K236" s="105"/>
      <c r="AI236" s="236"/>
      <c r="AJ236" s="236"/>
      <c r="AK236" s="236"/>
      <c r="AL236" s="236"/>
      <c r="AM236" s="236"/>
      <c r="AN236" s="236"/>
      <c r="AO236" s="236"/>
      <c r="AP236" s="236"/>
      <c r="AQ236" s="134"/>
      <c r="AR236" s="236"/>
      <c r="AS236" s="236"/>
      <c r="AT236" s="236"/>
      <c r="AU236" s="236"/>
      <c r="AV236" s="236"/>
      <c r="AW236" s="236"/>
      <c r="AX236" s="236"/>
      <c r="AY236" s="236"/>
      <c r="AZ236" s="160"/>
      <c r="BA236" s="236"/>
      <c r="BB236" s="236"/>
      <c r="BC236" s="236"/>
      <c r="BD236" s="236"/>
      <c r="BE236" s="236"/>
      <c r="BF236" s="236"/>
      <c r="BG236" s="236"/>
      <c r="BH236" s="236"/>
      <c r="BI236" s="134"/>
      <c r="BJ236" s="236"/>
      <c r="BK236" s="236"/>
      <c r="BL236" s="236"/>
      <c r="BM236" s="236"/>
      <c r="BN236" s="236"/>
      <c r="BO236" s="236"/>
      <c r="BP236" s="236"/>
      <c r="BQ236" s="236"/>
    </row>
    <row r="237" spans="3:69" ht="15" customHeight="1" hidden="1">
      <c r="C237" s="43" t="s">
        <v>155</v>
      </c>
      <c r="D237" s="105"/>
      <c r="E237" s="105"/>
      <c r="F237" s="105"/>
      <c r="G237" s="105"/>
      <c r="H237" s="105"/>
      <c r="I237" s="105"/>
      <c r="J237" s="105"/>
      <c r="K237" s="105"/>
      <c r="AI237" s="236"/>
      <c r="AJ237" s="236"/>
      <c r="AK237" s="236"/>
      <c r="AL237" s="236"/>
      <c r="AM237" s="236"/>
      <c r="AN237" s="236"/>
      <c r="AO237" s="236"/>
      <c r="AP237" s="236"/>
      <c r="AQ237" s="134"/>
      <c r="AR237" s="236"/>
      <c r="AS237" s="236"/>
      <c r="AT237" s="236"/>
      <c r="AU237" s="236"/>
      <c r="AV237" s="236"/>
      <c r="AW237" s="236"/>
      <c r="AX237" s="236"/>
      <c r="AY237" s="236"/>
      <c r="AZ237" s="160"/>
      <c r="BA237" s="236"/>
      <c r="BB237" s="236"/>
      <c r="BC237" s="236"/>
      <c r="BD237" s="236"/>
      <c r="BE237" s="236"/>
      <c r="BF237" s="236"/>
      <c r="BG237" s="236"/>
      <c r="BH237" s="236"/>
      <c r="BI237" s="134"/>
      <c r="BJ237" s="236"/>
      <c r="BK237" s="236"/>
      <c r="BL237" s="236"/>
      <c r="BM237" s="236"/>
      <c r="BN237" s="236"/>
      <c r="BO237" s="236"/>
      <c r="BP237" s="236"/>
      <c r="BQ237" s="236"/>
    </row>
    <row r="238" spans="3:69" ht="15" customHeight="1" hidden="1">
      <c r="C238" s="43" t="s">
        <v>126</v>
      </c>
      <c r="D238" s="105"/>
      <c r="E238" s="105"/>
      <c r="F238" s="105"/>
      <c r="G238" s="105"/>
      <c r="H238" s="105"/>
      <c r="I238" s="105"/>
      <c r="J238" s="105"/>
      <c r="K238" s="105"/>
      <c r="AI238" s="236"/>
      <c r="AJ238" s="236"/>
      <c r="AK238" s="236"/>
      <c r="AL238" s="236"/>
      <c r="AM238" s="236"/>
      <c r="AN238" s="236"/>
      <c r="AO238" s="236"/>
      <c r="AP238" s="236"/>
      <c r="AQ238" s="134"/>
      <c r="AR238" s="236"/>
      <c r="AS238" s="236"/>
      <c r="AT238" s="236"/>
      <c r="AU238" s="236"/>
      <c r="AV238" s="236"/>
      <c r="AW238" s="236"/>
      <c r="AX238" s="236"/>
      <c r="AY238" s="236"/>
      <c r="AZ238" s="160"/>
      <c r="BA238" s="236"/>
      <c r="BB238" s="236"/>
      <c r="BC238" s="236"/>
      <c r="BD238" s="236"/>
      <c r="BE238" s="236"/>
      <c r="BF238" s="236"/>
      <c r="BG238" s="236"/>
      <c r="BH238" s="236"/>
      <c r="BI238" s="134"/>
      <c r="BJ238" s="236"/>
      <c r="BK238" s="236"/>
      <c r="BL238" s="236"/>
      <c r="BM238" s="236"/>
      <c r="BN238" s="236"/>
      <c r="BO238" s="236"/>
      <c r="BP238" s="236"/>
      <c r="BQ238" s="236"/>
    </row>
    <row r="239" spans="3:69" ht="15" customHeight="1" hidden="1">
      <c r="C239" s="43" t="s">
        <v>127</v>
      </c>
      <c r="D239" s="105"/>
      <c r="E239" s="105"/>
      <c r="F239" s="105"/>
      <c r="G239" s="105"/>
      <c r="H239" s="105"/>
      <c r="I239" s="105"/>
      <c r="J239" s="105"/>
      <c r="K239" s="105"/>
      <c r="AI239" s="236"/>
      <c r="AJ239" s="236"/>
      <c r="AK239" s="236"/>
      <c r="AL239" s="236"/>
      <c r="AM239" s="236"/>
      <c r="AN239" s="236"/>
      <c r="AO239" s="236"/>
      <c r="AP239" s="236"/>
      <c r="AQ239" s="134"/>
      <c r="AR239" s="236"/>
      <c r="AS239" s="236"/>
      <c r="AT239" s="236"/>
      <c r="AU239" s="236"/>
      <c r="AV239" s="236"/>
      <c r="AW239" s="236"/>
      <c r="AX239" s="236"/>
      <c r="AY239" s="236"/>
      <c r="AZ239" s="160"/>
      <c r="BA239" s="236"/>
      <c r="BB239" s="236"/>
      <c r="BC239" s="236"/>
      <c r="BD239" s="236"/>
      <c r="BE239" s="236"/>
      <c r="BF239" s="236"/>
      <c r="BG239" s="236"/>
      <c r="BH239" s="236"/>
      <c r="BI239" s="134"/>
      <c r="BJ239" s="236"/>
      <c r="BK239" s="236"/>
      <c r="BL239" s="236"/>
      <c r="BM239" s="236"/>
      <c r="BN239" s="236"/>
      <c r="BO239" s="236"/>
      <c r="BP239" s="236"/>
      <c r="BQ239" s="236"/>
    </row>
    <row r="240" spans="3:69" ht="15" customHeight="1" hidden="1">
      <c r="C240" s="43" t="s">
        <v>128</v>
      </c>
      <c r="D240" s="105"/>
      <c r="E240" s="105"/>
      <c r="F240" s="105"/>
      <c r="G240" s="105"/>
      <c r="H240" s="105"/>
      <c r="I240" s="105"/>
      <c r="J240" s="105"/>
      <c r="K240" s="105"/>
      <c r="AI240" s="236"/>
      <c r="AJ240" s="236"/>
      <c r="AK240" s="236"/>
      <c r="AL240" s="236"/>
      <c r="AM240" s="236"/>
      <c r="AN240" s="236"/>
      <c r="AO240" s="236"/>
      <c r="AP240" s="236"/>
      <c r="AQ240" s="134"/>
      <c r="AR240" s="236"/>
      <c r="AS240" s="236"/>
      <c r="AT240" s="236"/>
      <c r="AU240" s="236"/>
      <c r="AV240" s="236"/>
      <c r="AW240" s="236"/>
      <c r="AX240" s="236"/>
      <c r="AY240" s="236"/>
      <c r="AZ240" s="160"/>
      <c r="BA240" s="236"/>
      <c r="BB240" s="236"/>
      <c r="BC240" s="236"/>
      <c r="BD240" s="236"/>
      <c r="BE240" s="236"/>
      <c r="BF240" s="236"/>
      <c r="BG240" s="236"/>
      <c r="BH240" s="236"/>
      <c r="BI240" s="134"/>
      <c r="BJ240" s="236"/>
      <c r="BK240" s="236"/>
      <c r="BL240" s="236"/>
      <c r="BM240" s="236"/>
      <c r="BN240" s="236"/>
      <c r="BO240" s="236"/>
      <c r="BP240" s="236"/>
      <c r="BQ240" s="236"/>
    </row>
    <row r="241" spans="3:69" ht="15" customHeight="1" hidden="1">
      <c r="C241" s="43" t="s">
        <v>89</v>
      </c>
      <c r="D241" s="105"/>
      <c r="E241" s="105"/>
      <c r="F241" s="105"/>
      <c r="G241" s="105"/>
      <c r="H241" s="105"/>
      <c r="I241" s="105"/>
      <c r="J241" s="105"/>
      <c r="K241" s="105"/>
      <c r="AI241" s="236"/>
      <c r="AJ241" s="236"/>
      <c r="AK241" s="236"/>
      <c r="AL241" s="236"/>
      <c r="AM241" s="236"/>
      <c r="AN241" s="236"/>
      <c r="AO241" s="236"/>
      <c r="AP241" s="236"/>
      <c r="AQ241" s="134"/>
      <c r="AR241" s="236"/>
      <c r="AS241" s="236"/>
      <c r="AT241" s="236"/>
      <c r="AU241" s="236"/>
      <c r="AV241" s="236"/>
      <c r="AW241" s="236"/>
      <c r="AX241" s="236"/>
      <c r="AY241" s="236"/>
      <c r="AZ241" s="160"/>
      <c r="BA241" s="236"/>
      <c r="BB241" s="236"/>
      <c r="BC241" s="236"/>
      <c r="BD241" s="236"/>
      <c r="BE241" s="236"/>
      <c r="BF241" s="236"/>
      <c r="BG241" s="236"/>
      <c r="BH241" s="236"/>
      <c r="BI241" s="134"/>
      <c r="BJ241" s="236"/>
      <c r="BK241" s="236"/>
      <c r="BL241" s="236"/>
      <c r="BM241" s="236"/>
      <c r="BN241" s="236"/>
      <c r="BO241" s="236"/>
      <c r="BP241" s="236"/>
      <c r="BQ241" s="236"/>
    </row>
    <row r="242" spans="3:69" ht="15" customHeight="1" hidden="1">
      <c r="C242" s="197" t="s">
        <v>129</v>
      </c>
      <c r="D242" s="105"/>
      <c r="E242" s="105"/>
      <c r="F242" s="105"/>
      <c r="G242" s="105"/>
      <c r="H242" s="105"/>
      <c r="I242" s="105"/>
      <c r="J242" s="105"/>
      <c r="K242" s="105"/>
      <c r="L242" s="54"/>
      <c r="M242" s="54"/>
      <c r="AI242" s="252">
        <f>SUM(AI236:AP241)</f>
        <v>0</v>
      </c>
      <c r="AJ242" s="252"/>
      <c r="AK242" s="252"/>
      <c r="AL242" s="252"/>
      <c r="AM242" s="252"/>
      <c r="AN242" s="252"/>
      <c r="AO242" s="252"/>
      <c r="AP242" s="252"/>
      <c r="AQ242" s="134"/>
      <c r="AR242" s="252">
        <f>SUM(AR236:AY241)</f>
        <v>0</v>
      </c>
      <c r="AS242" s="252"/>
      <c r="AT242" s="252"/>
      <c r="AU242" s="252"/>
      <c r="AV242" s="252"/>
      <c r="AW242" s="252"/>
      <c r="AX242" s="252"/>
      <c r="AY242" s="252"/>
      <c r="AZ242" s="216"/>
      <c r="BA242" s="252">
        <f>SUM(BA236:BH241)</f>
        <v>0</v>
      </c>
      <c r="BB242" s="252"/>
      <c r="BC242" s="252"/>
      <c r="BD242" s="252"/>
      <c r="BE242" s="252"/>
      <c r="BF242" s="252"/>
      <c r="BG242" s="252"/>
      <c r="BH242" s="252"/>
      <c r="BI242" s="134"/>
      <c r="BJ242" s="252">
        <f>SUM(BJ236:BQ241)</f>
        <v>0</v>
      </c>
      <c r="BK242" s="252"/>
      <c r="BL242" s="252"/>
      <c r="BM242" s="252"/>
      <c r="BN242" s="252"/>
      <c r="BO242" s="252"/>
      <c r="BP242" s="252"/>
      <c r="BQ242" s="252"/>
    </row>
    <row r="243" spans="35:69" ht="15" customHeight="1" hidden="1">
      <c r="AI243" s="134"/>
      <c r="AJ243" s="134"/>
      <c r="AK243" s="134"/>
      <c r="AL243" s="134"/>
      <c r="AM243" s="134"/>
      <c r="AN243" s="134"/>
      <c r="AO243" s="134"/>
      <c r="AP243" s="134"/>
      <c r="AQ243" s="134"/>
      <c r="AR243" s="134"/>
      <c r="AS243" s="134"/>
      <c r="AT243" s="134"/>
      <c r="AU243" s="134"/>
      <c r="AV243" s="134"/>
      <c r="AW243" s="134"/>
      <c r="AX243" s="134"/>
      <c r="AY243" s="134"/>
      <c r="AZ243" s="160"/>
      <c r="BA243" s="134"/>
      <c r="BB243" s="134"/>
      <c r="BC243" s="134"/>
      <c r="BD243" s="134"/>
      <c r="BE243" s="134"/>
      <c r="BF243" s="134"/>
      <c r="BG243" s="134"/>
      <c r="BH243" s="134"/>
      <c r="BI243" s="134"/>
      <c r="BJ243" s="134"/>
      <c r="BK243" s="134"/>
      <c r="BL243" s="134"/>
      <c r="BM243" s="134"/>
      <c r="BN243" s="134"/>
      <c r="BO243" s="134"/>
      <c r="BP243" s="134"/>
      <c r="BQ243" s="134"/>
    </row>
    <row r="244" spans="3:69" ht="15" customHeight="1" hidden="1">
      <c r="C244" s="78" t="s">
        <v>130</v>
      </c>
      <c r="D244" s="105"/>
      <c r="E244" s="105"/>
      <c r="F244" s="105"/>
      <c r="G244" s="105"/>
      <c r="H244" s="105"/>
      <c r="I244" s="105"/>
      <c r="J244" s="105"/>
      <c r="K244" s="105"/>
      <c r="L244" s="54"/>
      <c r="M244" s="54"/>
      <c r="AI244" s="134"/>
      <c r="AJ244" s="134"/>
      <c r="AK244" s="134"/>
      <c r="AL244" s="134"/>
      <c r="AM244" s="134"/>
      <c r="AN244" s="134"/>
      <c r="AO244" s="134"/>
      <c r="AP244" s="134"/>
      <c r="AQ244" s="134"/>
      <c r="AR244" s="134"/>
      <c r="AS244" s="134"/>
      <c r="AT244" s="134"/>
      <c r="AU244" s="134"/>
      <c r="AV244" s="134"/>
      <c r="AW244" s="134"/>
      <c r="AX244" s="134"/>
      <c r="AY244" s="134"/>
      <c r="AZ244" s="160"/>
      <c r="BA244" s="134"/>
      <c r="BB244" s="134"/>
      <c r="BC244" s="134"/>
      <c r="BD244" s="134"/>
      <c r="BE244" s="134"/>
      <c r="BF244" s="134"/>
      <c r="BG244" s="134"/>
      <c r="BH244" s="134"/>
      <c r="BI244" s="134"/>
      <c r="BJ244" s="134"/>
      <c r="BK244" s="134"/>
      <c r="BL244" s="134"/>
      <c r="BM244" s="134"/>
      <c r="BN244" s="134"/>
      <c r="BO244" s="134"/>
      <c r="BP244" s="134"/>
      <c r="BQ244" s="134"/>
    </row>
    <row r="245" spans="3:69" ht="15" customHeight="1" hidden="1">
      <c r="C245" s="43" t="s">
        <v>155</v>
      </c>
      <c r="D245" s="105"/>
      <c r="E245" s="105"/>
      <c r="F245" s="105"/>
      <c r="G245" s="105"/>
      <c r="H245" s="105"/>
      <c r="I245" s="105"/>
      <c r="J245" s="105"/>
      <c r="K245" s="105"/>
      <c r="AI245" s="236"/>
      <c r="AJ245" s="236"/>
      <c r="AK245" s="236"/>
      <c r="AL245" s="236"/>
      <c r="AM245" s="236"/>
      <c r="AN245" s="236"/>
      <c r="AO245" s="236"/>
      <c r="AP245" s="236"/>
      <c r="AQ245" s="134"/>
      <c r="AR245" s="236"/>
      <c r="AS245" s="236"/>
      <c r="AT245" s="236"/>
      <c r="AU245" s="236"/>
      <c r="AV245" s="236"/>
      <c r="AW245" s="236"/>
      <c r="AX245" s="236"/>
      <c r="AY245" s="236"/>
      <c r="AZ245" s="160"/>
      <c r="BA245" s="236"/>
      <c r="BB245" s="236"/>
      <c r="BC245" s="236"/>
      <c r="BD245" s="236"/>
      <c r="BE245" s="236"/>
      <c r="BF245" s="236"/>
      <c r="BG245" s="236"/>
      <c r="BH245" s="236"/>
      <c r="BI245" s="134"/>
      <c r="BJ245" s="236"/>
      <c r="BK245" s="236"/>
      <c r="BL245" s="236"/>
      <c r="BM245" s="236"/>
      <c r="BN245" s="236"/>
      <c r="BO245" s="236"/>
      <c r="BP245" s="236"/>
      <c r="BQ245" s="236"/>
    </row>
    <row r="246" spans="3:69" ht="15" customHeight="1" hidden="1">
      <c r="C246" s="43" t="s">
        <v>126</v>
      </c>
      <c r="D246" s="105"/>
      <c r="E246" s="105"/>
      <c r="F246" s="105"/>
      <c r="G246" s="105"/>
      <c r="H246" s="105"/>
      <c r="I246" s="105"/>
      <c r="J246" s="105"/>
      <c r="K246" s="105"/>
      <c r="AI246" s="236"/>
      <c r="AJ246" s="236"/>
      <c r="AK246" s="236"/>
      <c r="AL246" s="236"/>
      <c r="AM246" s="236"/>
      <c r="AN246" s="236"/>
      <c r="AO246" s="236"/>
      <c r="AP246" s="236"/>
      <c r="AQ246" s="134"/>
      <c r="AR246" s="236"/>
      <c r="AS246" s="236"/>
      <c r="AT246" s="236"/>
      <c r="AU246" s="236"/>
      <c r="AV246" s="236"/>
      <c r="AW246" s="236"/>
      <c r="AX246" s="236"/>
      <c r="AY246" s="236"/>
      <c r="AZ246" s="160"/>
      <c r="BA246" s="236"/>
      <c r="BB246" s="236"/>
      <c r="BC246" s="236"/>
      <c r="BD246" s="236"/>
      <c r="BE246" s="236"/>
      <c r="BF246" s="236"/>
      <c r="BG246" s="236"/>
      <c r="BH246" s="236"/>
      <c r="BI246" s="134"/>
      <c r="BJ246" s="236"/>
      <c r="BK246" s="236"/>
      <c r="BL246" s="236"/>
      <c r="BM246" s="236"/>
      <c r="BN246" s="236"/>
      <c r="BO246" s="236"/>
      <c r="BP246" s="236"/>
      <c r="BQ246" s="236"/>
    </row>
    <row r="247" spans="3:69" ht="15" customHeight="1" hidden="1">
      <c r="C247" s="43" t="s">
        <v>127</v>
      </c>
      <c r="D247" s="105"/>
      <c r="E247" s="105"/>
      <c r="F247" s="105"/>
      <c r="G247" s="105"/>
      <c r="H247" s="105"/>
      <c r="I247" s="105"/>
      <c r="J247" s="105"/>
      <c r="K247" s="105"/>
      <c r="AI247" s="236"/>
      <c r="AJ247" s="236"/>
      <c r="AK247" s="236"/>
      <c r="AL247" s="236"/>
      <c r="AM247" s="236"/>
      <c r="AN247" s="236"/>
      <c r="AO247" s="236"/>
      <c r="AP247" s="236"/>
      <c r="AQ247" s="134"/>
      <c r="AR247" s="236"/>
      <c r="AS247" s="236"/>
      <c r="AT247" s="236"/>
      <c r="AU247" s="236"/>
      <c r="AV247" s="236"/>
      <c r="AW247" s="236"/>
      <c r="AX247" s="236"/>
      <c r="AY247" s="236"/>
      <c r="AZ247" s="160"/>
      <c r="BA247" s="236"/>
      <c r="BB247" s="236"/>
      <c r="BC247" s="236"/>
      <c r="BD247" s="236"/>
      <c r="BE247" s="236"/>
      <c r="BF247" s="236"/>
      <c r="BG247" s="236"/>
      <c r="BH247" s="236"/>
      <c r="BI247" s="134"/>
      <c r="BJ247" s="236"/>
      <c r="BK247" s="236"/>
      <c r="BL247" s="236"/>
      <c r="BM247" s="236"/>
      <c r="BN247" s="236"/>
      <c r="BO247" s="236"/>
      <c r="BP247" s="236"/>
      <c r="BQ247" s="236"/>
    </row>
    <row r="248" spans="3:69" ht="15" customHeight="1" hidden="1">
      <c r="C248" s="43" t="s">
        <v>90</v>
      </c>
      <c r="D248" s="105"/>
      <c r="E248" s="105"/>
      <c r="F248" s="105"/>
      <c r="G248" s="105"/>
      <c r="H248" s="105"/>
      <c r="I248" s="105"/>
      <c r="J248" s="105"/>
      <c r="K248" s="105"/>
      <c r="AI248" s="236"/>
      <c r="AJ248" s="236"/>
      <c r="AK248" s="236"/>
      <c r="AL248" s="236"/>
      <c r="AM248" s="236"/>
      <c r="AN248" s="236"/>
      <c r="AO248" s="236"/>
      <c r="AP248" s="236"/>
      <c r="AQ248" s="134"/>
      <c r="AR248" s="236"/>
      <c r="AS248" s="236"/>
      <c r="AT248" s="236"/>
      <c r="AU248" s="236"/>
      <c r="AV248" s="236"/>
      <c r="AW248" s="236"/>
      <c r="AX248" s="236"/>
      <c r="AY248" s="236"/>
      <c r="AZ248" s="160"/>
      <c r="BA248" s="236"/>
      <c r="BB248" s="236"/>
      <c r="BC248" s="236"/>
      <c r="BD248" s="236"/>
      <c r="BE248" s="236"/>
      <c r="BF248" s="236"/>
      <c r="BG248" s="236"/>
      <c r="BH248" s="236"/>
      <c r="BI248" s="134"/>
      <c r="BJ248" s="236"/>
      <c r="BK248" s="236"/>
      <c r="BL248" s="236"/>
      <c r="BM248" s="236"/>
      <c r="BN248" s="236"/>
      <c r="BO248" s="236"/>
      <c r="BP248" s="236"/>
      <c r="BQ248" s="236"/>
    </row>
    <row r="249" spans="3:69" ht="15" customHeight="1" hidden="1">
      <c r="C249" s="43" t="s">
        <v>91</v>
      </c>
      <c r="D249" s="105"/>
      <c r="E249" s="105"/>
      <c r="F249" s="105"/>
      <c r="G249" s="105"/>
      <c r="H249" s="105"/>
      <c r="I249" s="105"/>
      <c r="J249" s="105"/>
      <c r="K249" s="105"/>
      <c r="AI249" s="236"/>
      <c r="AJ249" s="236"/>
      <c r="AK249" s="236"/>
      <c r="AL249" s="236"/>
      <c r="AM249" s="236"/>
      <c r="AN249" s="236"/>
      <c r="AO249" s="236"/>
      <c r="AP249" s="236"/>
      <c r="AQ249" s="134"/>
      <c r="AR249" s="236"/>
      <c r="AS249" s="236"/>
      <c r="AT249" s="236"/>
      <c r="AU249" s="236"/>
      <c r="AV249" s="236"/>
      <c r="AW249" s="236"/>
      <c r="AX249" s="236"/>
      <c r="AY249" s="236"/>
      <c r="AZ249" s="160"/>
      <c r="BA249" s="236"/>
      <c r="BB249" s="236"/>
      <c r="BC249" s="236"/>
      <c r="BD249" s="236"/>
      <c r="BE249" s="236"/>
      <c r="BF249" s="236"/>
      <c r="BG249" s="236"/>
      <c r="BH249" s="236"/>
      <c r="BI249" s="134"/>
      <c r="BJ249" s="236"/>
      <c r="BK249" s="236"/>
      <c r="BL249" s="236"/>
      <c r="BM249" s="236"/>
      <c r="BN249" s="236"/>
      <c r="BO249" s="236"/>
      <c r="BP249" s="236"/>
      <c r="BQ249" s="236"/>
    </row>
    <row r="250" spans="3:69" ht="15" customHeight="1" hidden="1">
      <c r="C250" s="43" t="s">
        <v>92</v>
      </c>
      <c r="D250" s="105"/>
      <c r="E250" s="105"/>
      <c r="F250" s="105"/>
      <c r="G250" s="105"/>
      <c r="H250" s="105"/>
      <c r="I250" s="105"/>
      <c r="J250" s="105"/>
      <c r="K250" s="105"/>
      <c r="AI250" s="236"/>
      <c r="AJ250" s="236"/>
      <c r="AK250" s="236"/>
      <c r="AL250" s="236"/>
      <c r="AM250" s="236"/>
      <c r="AN250" s="236"/>
      <c r="AO250" s="236"/>
      <c r="AP250" s="236"/>
      <c r="AQ250" s="134"/>
      <c r="AR250" s="236"/>
      <c r="AS250" s="236"/>
      <c r="AT250" s="236"/>
      <c r="AU250" s="236"/>
      <c r="AV250" s="236"/>
      <c r="AW250" s="236"/>
      <c r="AX250" s="236"/>
      <c r="AY250" s="236"/>
      <c r="AZ250" s="160"/>
      <c r="BA250" s="236"/>
      <c r="BB250" s="236"/>
      <c r="BC250" s="236"/>
      <c r="BD250" s="236"/>
      <c r="BE250" s="236"/>
      <c r="BF250" s="236"/>
      <c r="BG250" s="236"/>
      <c r="BH250" s="236"/>
      <c r="BI250" s="134"/>
      <c r="BJ250" s="236"/>
      <c r="BK250" s="236"/>
      <c r="BL250" s="236"/>
      <c r="BM250" s="236"/>
      <c r="BN250" s="236"/>
      <c r="BO250" s="236"/>
      <c r="BP250" s="236"/>
      <c r="BQ250" s="236"/>
    </row>
    <row r="251" spans="3:69" ht="15" customHeight="1" hidden="1">
      <c r="C251" s="43" t="s">
        <v>128</v>
      </c>
      <c r="D251" s="105"/>
      <c r="E251" s="105"/>
      <c r="F251" s="105"/>
      <c r="G251" s="105"/>
      <c r="H251" s="105"/>
      <c r="I251" s="105"/>
      <c r="J251" s="105"/>
      <c r="K251" s="105"/>
      <c r="AI251" s="236"/>
      <c r="AJ251" s="236"/>
      <c r="AK251" s="236"/>
      <c r="AL251" s="236"/>
      <c r="AM251" s="236"/>
      <c r="AN251" s="236"/>
      <c r="AO251" s="236"/>
      <c r="AP251" s="236"/>
      <c r="AQ251" s="134"/>
      <c r="AR251" s="236"/>
      <c r="AS251" s="236"/>
      <c r="AT251" s="236"/>
      <c r="AU251" s="236"/>
      <c r="AV251" s="236"/>
      <c r="AW251" s="236"/>
      <c r="AX251" s="236"/>
      <c r="AY251" s="236"/>
      <c r="AZ251" s="160"/>
      <c r="BA251" s="236"/>
      <c r="BB251" s="236"/>
      <c r="BC251" s="236"/>
      <c r="BD251" s="236"/>
      <c r="BE251" s="236"/>
      <c r="BF251" s="236"/>
      <c r="BG251" s="236"/>
      <c r="BH251" s="236"/>
      <c r="BI251" s="134"/>
      <c r="BJ251" s="236"/>
      <c r="BK251" s="236"/>
      <c r="BL251" s="236"/>
      <c r="BM251" s="236"/>
      <c r="BN251" s="236"/>
      <c r="BO251" s="236"/>
      <c r="BP251" s="236"/>
      <c r="BQ251" s="236"/>
    </row>
    <row r="252" spans="3:69" ht="15" customHeight="1" hidden="1">
      <c r="C252" s="197" t="s">
        <v>131</v>
      </c>
      <c r="D252" s="105"/>
      <c r="E252" s="105"/>
      <c r="F252" s="105"/>
      <c r="G252" s="105"/>
      <c r="H252" s="105"/>
      <c r="I252" s="105"/>
      <c r="J252" s="105"/>
      <c r="K252" s="105"/>
      <c r="L252" s="54"/>
      <c r="M252" s="54"/>
      <c r="AI252" s="252">
        <f>SUM(AI245:AP251)</f>
        <v>0</v>
      </c>
      <c r="AJ252" s="252"/>
      <c r="AK252" s="252"/>
      <c r="AL252" s="252"/>
      <c r="AM252" s="252"/>
      <c r="AN252" s="252"/>
      <c r="AO252" s="252"/>
      <c r="AP252" s="252"/>
      <c r="AQ252" s="134"/>
      <c r="AR252" s="252">
        <f>SUM(AR245:AY251)</f>
        <v>0</v>
      </c>
      <c r="AS252" s="252"/>
      <c r="AT252" s="252"/>
      <c r="AU252" s="252"/>
      <c r="AV252" s="252"/>
      <c r="AW252" s="252"/>
      <c r="AX252" s="252"/>
      <c r="AY252" s="252"/>
      <c r="AZ252" s="216"/>
      <c r="BA252" s="252">
        <f>SUM(BA245:BH251)</f>
        <v>0</v>
      </c>
      <c r="BB252" s="252"/>
      <c r="BC252" s="252"/>
      <c r="BD252" s="252"/>
      <c r="BE252" s="252"/>
      <c r="BF252" s="252"/>
      <c r="BG252" s="252"/>
      <c r="BH252" s="252"/>
      <c r="BI252" s="134"/>
      <c r="BJ252" s="252">
        <f>SUM(BJ245:BQ251)</f>
        <v>0</v>
      </c>
      <c r="BK252" s="252"/>
      <c r="BL252" s="252"/>
      <c r="BM252" s="252"/>
      <c r="BN252" s="252"/>
      <c r="BO252" s="252"/>
      <c r="BP252" s="252"/>
      <c r="BQ252" s="252"/>
    </row>
    <row r="253" spans="3:85" s="104" customFormat="1" ht="15" customHeight="1" hidden="1" thickBot="1">
      <c r="C253" s="197" t="s">
        <v>132</v>
      </c>
      <c r="D253" s="111"/>
      <c r="E253" s="111"/>
      <c r="F253" s="111"/>
      <c r="G253" s="111"/>
      <c r="H253" s="111"/>
      <c r="I253" s="111"/>
      <c r="J253" s="111"/>
      <c r="K253" s="111"/>
      <c r="AI253" s="251">
        <f>AI252+AI242</f>
        <v>0</v>
      </c>
      <c r="AJ253" s="251"/>
      <c r="AK253" s="251"/>
      <c r="AL253" s="251"/>
      <c r="AM253" s="251"/>
      <c r="AN253" s="251"/>
      <c r="AO253" s="251"/>
      <c r="AP253" s="251"/>
      <c r="AQ253" s="134"/>
      <c r="AR253" s="251">
        <f>AR252+AR242</f>
        <v>0</v>
      </c>
      <c r="AS253" s="251"/>
      <c r="AT253" s="251"/>
      <c r="AU253" s="251"/>
      <c r="AV253" s="251"/>
      <c r="AW253" s="251"/>
      <c r="AX253" s="251"/>
      <c r="AY253" s="251"/>
      <c r="AZ253" s="216"/>
      <c r="BA253" s="251">
        <f>BA252+BA242</f>
        <v>0</v>
      </c>
      <c r="BB253" s="251"/>
      <c r="BC253" s="251"/>
      <c r="BD253" s="251"/>
      <c r="BE253" s="251"/>
      <c r="BF253" s="251"/>
      <c r="BG253" s="251"/>
      <c r="BH253" s="251"/>
      <c r="BI253" s="134"/>
      <c r="BJ253" s="251">
        <f>BJ252+BJ242</f>
        <v>0</v>
      </c>
      <c r="BK253" s="251"/>
      <c r="BL253" s="251"/>
      <c r="BM253" s="251"/>
      <c r="BN253" s="251"/>
      <c r="BO253" s="251"/>
      <c r="BP253" s="251"/>
      <c r="BQ253" s="251"/>
      <c r="CA253" s="183"/>
      <c r="CB253" s="184"/>
      <c r="CC253" s="183"/>
      <c r="CD253" s="187"/>
      <c r="CE253" s="187"/>
      <c r="CF253" s="187"/>
      <c r="CG253" s="187"/>
    </row>
    <row r="254" spans="3:69" ht="15" customHeight="1" hidden="1">
      <c r="C254" s="58"/>
      <c r="D254" s="105"/>
      <c r="E254" s="105"/>
      <c r="F254" s="105"/>
      <c r="G254" s="105"/>
      <c r="H254" s="105"/>
      <c r="I254" s="105"/>
      <c r="J254" s="105"/>
      <c r="K254" s="105"/>
      <c r="L254" s="54"/>
      <c r="M254" s="54"/>
      <c r="AI254" s="110"/>
      <c r="AJ254" s="110"/>
      <c r="AK254" s="110"/>
      <c r="AL254" s="110"/>
      <c r="AM254" s="110"/>
      <c r="AN254" s="110"/>
      <c r="AO254" s="110"/>
      <c r="AP254" s="110"/>
      <c r="AQ254" s="134"/>
      <c r="AR254" s="110"/>
      <c r="AS254" s="110"/>
      <c r="AT254" s="110"/>
      <c r="AU254" s="110"/>
      <c r="AV254" s="110"/>
      <c r="AW254" s="110"/>
      <c r="AX254" s="110"/>
      <c r="AY254" s="110"/>
      <c r="AZ254" s="217"/>
      <c r="BA254" s="110"/>
      <c r="BB254" s="110"/>
      <c r="BC254" s="110"/>
      <c r="BD254" s="110"/>
      <c r="BE254" s="110"/>
      <c r="BF254" s="110"/>
      <c r="BG254" s="110"/>
      <c r="BH254" s="110"/>
      <c r="BI254" s="134"/>
      <c r="BJ254" s="110"/>
      <c r="BK254" s="110"/>
      <c r="BL254" s="110"/>
      <c r="BM254" s="110"/>
      <c r="BN254" s="110"/>
      <c r="BO254" s="110"/>
      <c r="BP254" s="110"/>
      <c r="BQ254" s="110"/>
    </row>
    <row r="255" spans="3:69" ht="15" customHeight="1" hidden="1">
      <c r="C255" s="78" t="s">
        <v>133</v>
      </c>
      <c r="D255" s="105"/>
      <c r="E255" s="105"/>
      <c r="F255" s="105"/>
      <c r="G255" s="105"/>
      <c r="H255" s="105"/>
      <c r="I255" s="105"/>
      <c r="J255" s="105"/>
      <c r="K255" s="105"/>
      <c r="L255" s="54"/>
      <c r="M255" s="54"/>
      <c r="AI255" s="134"/>
      <c r="AJ255" s="134"/>
      <c r="AK255" s="134"/>
      <c r="AL255" s="134"/>
      <c r="AM255" s="134"/>
      <c r="AN255" s="134"/>
      <c r="AO255" s="134"/>
      <c r="AP255" s="134"/>
      <c r="AQ255" s="134"/>
      <c r="AR255" s="134"/>
      <c r="AS255" s="134"/>
      <c r="AT255" s="134"/>
      <c r="AU255" s="134"/>
      <c r="AV255" s="134"/>
      <c r="AW255" s="134"/>
      <c r="AX255" s="134"/>
      <c r="AY255" s="134"/>
      <c r="AZ255" s="160"/>
      <c r="BA255" s="134"/>
      <c r="BB255" s="134"/>
      <c r="BC255" s="134"/>
      <c r="BD255" s="134"/>
      <c r="BE255" s="134"/>
      <c r="BF255" s="134"/>
      <c r="BG255" s="134"/>
      <c r="BH255" s="134"/>
      <c r="BI255" s="134"/>
      <c r="BJ255" s="134"/>
      <c r="BK255" s="134"/>
      <c r="BL255" s="134"/>
      <c r="BM255" s="134"/>
      <c r="BN255" s="134"/>
      <c r="BO255" s="134"/>
      <c r="BP255" s="134"/>
      <c r="BQ255" s="134"/>
    </row>
    <row r="256" spans="3:69" ht="15" customHeight="1" hidden="1">
      <c r="C256" s="78" t="s">
        <v>134</v>
      </c>
      <c r="D256" s="105"/>
      <c r="E256" s="105"/>
      <c r="F256" s="105"/>
      <c r="G256" s="105"/>
      <c r="H256" s="105"/>
      <c r="I256" s="105"/>
      <c r="J256" s="105"/>
      <c r="K256" s="105"/>
      <c r="L256" s="54"/>
      <c r="M256" s="54"/>
      <c r="AI256" s="134"/>
      <c r="AJ256" s="134"/>
      <c r="AK256" s="134"/>
      <c r="AL256" s="134"/>
      <c r="AM256" s="134"/>
      <c r="AN256" s="134"/>
      <c r="AO256" s="134"/>
      <c r="AP256" s="134"/>
      <c r="AQ256" s="134"/>
      <c r="AR256" s="134"/>
      <c r="AS256" s="134"/>
      <c r="AT256" s="134"/>
      <c r="AU256" s="134"/>
      <c r="AV256" s="134"/>
      <c r="AW256" s="134"/>
      <c r="AX256" s="134"/>
      <c r="AY256" s="134"/>
      <c r="AZ256" s="160"/>
      <c r="BA256" s="134"/>
      <c r="BB256" s="134"/>
      <c r="BC256" s="134"/>
      <c r="BD256" s="134"/>
      <c r="BE256" s="134"/>
      <c r="BF256" s="134"/>
      <c r="BG256" s="134"/>
      <c r="BH256" s="134"/>
      <c r="BI256" s="134"/>
      <c r="BJ256" s="134"/>
      <c r="BK256" s="134"/>
      <c r="BL256" s="134"/>
      <c r="BM256" s="134"/>
      <c r="BN256" s="134"/>
      <c r="BO256" s="134"/>
      <c r="BP256" s="134"/>
      <c r="BQ256" s="134"/>
    </row>
    <row r="257" spans="3:69" ht="15" customHeight="1" hidden="1">
      <c r="C257" s="43" t="s">
        <v>135</v>
      </c>
      <c r="D257" s="105"/>
      <c r="E257" s="105"/>
      <c r="F257" s="105"/>
      <c r="G257" s="105"/>
      <c r="H257" s="105"/>
      <c r="I257" s="105"/>
      <c r="J257" s="105"/>
      <c r="K257" s="105"/>
      <c r="AI257" s="236"/>
      <c r="AJ257" s="236"/>
      <c r="AK257" s="236"/>
      <c r="AL257" s="236"/>
      <c r="AM257" s="236"/>
      <c r="AN257" s="236"/>
      <c r="AO257" s="236"/>
      <c r="AP257" s="236"/>
      <c r="AQ257" s="134"/>
      <c r="AR257" s="236"/>
      <c r="AS257" s="236"/>
      <c r="AT257" s="236"/>
      <c r="AU257" s="236"/>
      <c r="AV257" s="236"/>
      <c r="AW257" s="236"/>
      <c r="AX257" s="236"/>
      <c r="AY257" s="236"/>
      <c r="AZ257" s="160"/>
      <c r="BA257" s="236"/>
      <c r="BB257" s="236"/>
      <c r="BC257" s="236"/>
      <c r="BD257" s="236"/>
      <c r="BE257" s="236"/>
      <c r="BF257" s="236"/>
      <c r="BG257" s="236"/>
      <c r="BH257" s="236"/>
      <c r="BI257" s="134"/>
      <c r="BJ257" s="236"/>
      <c r="BK257" s="236"/>
      <c r="BL257" s="236"/>
      <c r="BM257" s="236"/>
      <c r="BN257" s="236"/>
      <c r="BO257" s="236"/>
      <c r="BP257" s="236"/>
      <c r="BQ257" s="236"/>
    </row>
    <row r="258" spans="3:69" ht="15" customHeight="1" hidden="1">
      <c r="C258" s="43" t="s">
        <v>93</v>
      </c>
      <c r="D258" s="105"/>
      <c r="E258" s="105"/>
      <c r="F258" s="105"/>
      <c r="G258" s="105"/>
      <c r="H258" s="105"/>
      <c r="I258" s="105"/>
      <c r="J258" s="105"/>
      <c r="K258" s="105"/>
      <c r="AI258" s="236"/>
      <c r="AJ258" s="236"/>
      <c r="AK258" s="236"/>
      <c r="AL258" s="236"/>
      <c r="AM258" s="236"/>
      <c r="AN258" s="236"/>
      <c r="AO258" s="236"/>
      <c r="AP258" s="236"/>
      <c r="AQ258" s="134"/>
      <c r="AR258" s="236"/>
      <c r="AS258" s="236"/>
      <c r="AT258" s="236"/>
      <c r="AU258" s="236"/>
      <c r="AV258" s="236"/>
      <c r="AW258" s="236"/>
      <c r="AX258" s="236"/>
      <c r="AY258" s="236"/>
      <c r="AZ258" s="160"/>
      <c r="BA258" s="236"/>
      <c r="BB258" s="236"/>
      <c r="BC258" s="236"/>
      <c r="BD258" s="236"/>
      <c r="BE258" s="236"/>
      <c r="BF258" s="236"/>
      <c r="BG258" s="236"/>
      <c r="BH258" s="236"/>
      <c r="BI258" s="134"/>
      <c r="BJ258" s="236"/>
      <c r="BK258" s="236"/>
      <c r="BL258" s="236"/>
      <c r="BM258" s="236"/>
      <c r="BN258" s="236"/>
      <c r="BO258" s="236"/>
      <c r="BP258" s="236"/>
      <c r="BQ258" s="236"/>
    </row>
    <row r="259" spans="3:69" ht="15" customHeight="1" hidden="1">
      <c r="C259" s="43" t="s">
        <v>136</v>
      </c>
      <c r="D259" s="105"/>
      <c r="E259" s="105"/>
      <c r="F259" s="105"/>
      <c r="G259" s="105"/>
      <c r="H259" s="105"/>
      <c r="I259" s="105"/>
      <c r="J259" s="105"/>
      <c r="K259" s="105"/>
      <c r="AI259" s="236"/>
      <c r="AJ259" s="236"/>
      <c r="AK259" s="236"/>
      <c r="AL259" s="236"/>
      <c r="AM259" s="236"/>
      <c r="AN259" s="236"/>
      <c r="AO259" s="236"/>
      <c r="AP259" s="236"/>
      <c r="AQ259" s="134"/>
      <c r="AR259" s="236"/>
      <c r="AS259" s="236"/>
      <c r="AT259" s="236"/>
      <c r="AU259" s="236"/>
      <c r="AV259" s="236"/>
      <c r="AW259" s="236"/>
      <c r="AX259" s="236"/>
      <c r="AY259" s="236"/>
      <c r="AZ259" s="160"/>
      <c r="BA259" s="236"/>
      <c r="BB259" s="236"/>
      <c r="BC259" s="236"/>
      <c r="BD259" s="236"/>
      <c r="BE259" s="236"/>
      <c r="BF259" s="236"/>
      <c r="BG259" s="236"/>
      <c r="BH259" s="236"/>
      <c r="BI259" s="134"/>
      <c r="BJ259" s="236"/>
      <c r="BK259" s="236"/>
      <c r="BL259" s="236"/>
      <c r="BM259" s="236"/>
      <c r="BN259" s="236"/>
      <c r="BO259" s="236"/>
      <c r="BP259" s="236"/>
      <c r="BQ259" s="236"/>
    </row>
    <row r="260" spans="3:69" ht="15" customHeight="1" hidden="1">
      <c r="C260" s="197" t="s">
        <v>137</v>
      </c>
      <c r="D260" s="105"/>
      <c r="E260" s="105"/>
      <c r="F260" s="105"/>
      <c r="G260" s="105"/>
      <c r="H260" s="105"/>
      <c r="I260" s="105"/>
      <c r="J260" s="105"/>
      <c r="K260" s="105"/>
      <c r="L260" s="54"/>
      <c r="M260" s="54"/>
      <c r="AI260" s="253">
        <f>SUM(AI256:AP259)</f>
        <v>0</v>
      </c>
      <c r="AJ260" s="253"/>
      <c r="AK260" s="253"/>
      <c r="AL260" s="253"/>
      <c r="AM260" s="253"/>
      <c r="AN260" s="253"/>
      <c r="AO260" s="253"/>
      <c r="AP260" s="253"/>
      <c r="AQ260" s="134"/>
      <c r="AR260" s="253">
        <f>SUM(AR256:AY259)</f>
        <v>0</v>
      </c>
      <c r="AS260" s="253"/>
      <c r="AT260" s="253"/>
      <c r="AU260" s="253"/>
      <c r="AV260" s="253"/>
      <c r="AW260" s="253"/>
      <c r="AX260" s="253"/>
      <c r="AY260" s="253"/>
      <c r="AZ260" s="216"/>
      <c r="BA260" s="253">
        <f>SUM(BA256:BH259)</f>
        <v>0</v>
      </c>
      <c r="BB260" s="253"/>
      <c r="BC260" s="253"/>
      <c r="BD260" s="253"/>
      <c r="BE260" s="253"/>
      <c r="BF260" s="253"/>
      <c r="BG260" s="253"/>
      <c r="BH260" s="253"/>
      <c r="BI260" s="134"/>
      <c r="BJ260" s="253">
        <f>SUM(BJ256:BQ259)</f>
        <v>0</v>
      </c>
      <c r="BK260" s="253"/>
      <c r="BL260" s="253"/>
      <c r="BM260" s="253"/>
      <c r="BN260" s="253"/>
      <c r="BO260" s="253"/>
      <c r="BP260" s="253"/>
      <c r="BQ260" s="253"/>
    </row>
    <row r="261" spans="35:69" ht="15" customHeight="1" hidden="1">
      <c r="AI261" s="134"/>
      <c r="AJ261" s="134"/>
      <c r="AK261" s="134"/>
      <c r="AL261" s="134"/>
      <c r="AM261" s="134"/>
      <c r="AN261" s="134"/>
      <c r="AO261" s="134"/>
      <c r="AP261" s="134"/>
      <c r="AQ261" s="134"/>
      <c r="AR261" s="134"/>
      <c r="AS261" s="134"/>
      <c r="AT261" s="134"/>
      <c r="AU261" s="134"/>
      <c r="AV261" s="134"/>
      <c r="AW261" s="134"/>
      <c r="AX261" s="134"/>
      <c r="AY261" s="134"/>
      <c r="AZ261" s="160"/>
      <c r="BA261" s="134"/>
      <c r="BB261" s="134"/>
      <c r="BC261" s="134"/>
      <c r="BD261" s="134"/>
      <c r="BE261" s="134"/>
      <c r="BF261" s="134"/>
      <c r="BG261" s="134"/>
      <c r="BH261" s="134"/>
      <c r="BI261" s="134"/>
      <c r="BJ261" s="134"/>
      <c r="BK261" s="134"/>
      <c r="BL261" s="134"/>
      <c r="BM261" s="134"/>
      <c r="BN261" s="134"/>
      <c r="BO261" s="134"/>
      <c r="BP261" s="134"/>
      <c r="BQ261" s="134"/>
    </row>
    <row r="262" spans="3:69" ht="15" customHeight="1" hidden="1">
      <c r="C262" s="78" t="s">
        <v>138</v>
      </c>
      <c r="D262" s="105"/>
      <c r="E262" s="105"/>
      <c r="F262" s="105"/>
      <c r="G262" s="105"/>
      <c r="H262" s="105"/>
      <c r="I262" s="105"/>
      <c r="J262" s="105"/>
      <c r="K262" s="105"/>
      <c r="L262" s="54"/>
      <c r="M262" s="54"/>
      <c r="AI262" s="134"/>
      <c r="AJ262" s="134"/>
      <c r="AK262" s="134"/>
      <c r="AL262" s="134"/>
      <c r="AM262" s="134"/>
      <c r="AN262" s="134"/>
      <c r="AO262" s="134"/>
      <c r="AP262" s="134"/>
      <c r="AQ262" s="134"/>
      <c r="AR262" s="134"/>
      <c r="AS262" s="134"/>
      <c r="AT262" s="134"/>
      <c r="AU262" s="134"/>
      <c r="AV262" s="134"/>
      <c r="AW262" s="134"/>
      <c r="AX262" s="134"/>
      <c r="AY262" s="134"/>
      <c r="AZ262" s="160"/>
      <c r="BA262" s="134"/>
      <c r="BB262" s="134"/>
      <c r="BC262" s="134"/>
      <c r="BD262" s="134"/>
      <c r="BE262" s="134"/>
      <c r="BF262" s="134"/>
      <c r="BG262" s="134"/>
      <c r="BH262" s="134"/>
      <c r="BI262" s="134"/>
      <c r="BJ262" s="134"/>
      <c r="BK262" s="134"/>
      <c r="BL262" s="134"/>
      <c r="BM262" s="134"/>
      <c r="BN262" s="134"/>
      <c r="BO262" s="134"/>
      <c r="BP262" s="134"/>
      <c r="BQ262" s="134"/>
    </row>
    <row r="263" spans="3:69" ht="15" customHeight="1" hidden="1">
      <c r="C263" s="43" t="s">
        <v>135</v>
      </c>
      <c r="D263" s="105"/>
      <c r="E263" s="105"/>
      <c r="F263" s="105"/>
      <c r="G263" s="105"/>
      <c r="H263" s="105"/>
      <c r="I263" s="105"/>
      <c r="J263" s="105"/>
      <c r="K263" s="105"/>
      <c r="AI263" s="236"/>
      <c r="AJ263" s="236"/>
      <c r="AK263" s="236"/>
      <c r="AL263" s="236"/>
      <c r="AM263" s="236"/>
      <c r="AN263" s="236"/>
      <c r="AO263" s="236"/>
      <c r="AP263" s="236"/>
      <c r="AQ263" s="134"/>
      <c r="AR263" s="236"/>
      <c r="AS263" s="236"/>
      <c r="AT263" s="236"/>
      <c r="AU263" s="236"/>
      <c r="AV263" s="236"/>
      <c r="AW263" s="236"/>
      <c r="AX263" s="236"/>
      <c r="AY263" s="236"/>
      <c r="AZ263" s="160"/>
      <c r="BA263" s="236"/>
      <c r="BB263" s="236"/>
      <c r="BC263" s="236"/>
      <c r="BD263" s="236"/>
      <c r="BE263" s="236"/>
      <c r="BF263" s="236"/>
      <c r="BG263" s="236"/>
      <c r="BH263" s="236"/>
      <c r="BI263" s="134"/>
      <c r="BJ263" s="236"/>
      <c r="BK263" s="236"/>
      <c r="BL263" s="236"/>
      <c r="BM263" s="236"/>
      <c r="BN263" s="236"/>
      <c r="BO263" s="236"/>
      <c r="BP263" s="236"/>
      <c r="BQ263" s="236"/>
    </row>
    <row r="264" spans="3:69" ht="15" customHeight="1" hidden="1">
      <c r="C264" s="43" t="s">
        <v>93</v>
      </c>
      <c r="D264" s="105"/>
      <c r="E264" s="105"/>
      <c r="F264" s="105"/>
      <c r="G264" s="105"/>
      <c r="H264" s="105"/>
      <c r="I264" s="105"/>
      <c r="J264" s="105"/>
      <c r="K264" s="105"/>
      <c r="AI264" s="236"/>
      <c r="AJ264" s="236"/>
      <c r="AK264" s="236"/>
      <c r="AL264" s="236"/>
      <c r="AM264" s="236"/>
      <c r="AN264" s="236"/>
      <c r="AO264" s="236"/>
      <c r="AP264" s="236"/>
      <c r="AQ264" s="134"/>
      <c r="AR264" s="236"/>
      <c r="AS264" s="236"/>
      <c r="AT264" s="236"/>
      <c r="AU264" s="236"/>
      <c r="AV264" s="236"/>
      <c r="AW264" s="236"/>
      <c r="AX264" s="236"/>
      <c r="AY264" s="236"/>
      <c r="AZ264" s="160"/>
      <c r="BA264" s="236"/>
      <c r="BB264" s="236"/>
      <c r="BC264" s="236"/>
      <c r="BD264" s="236"/>
      <c r="BE264" s="236"/>
      <c r="BF264" s="236"/>
      <c r="BG264" s="236"/>
      <c r="BH264" s="236"/>
      <c r="BI264" s="134"/>
      <c r="BJ264" s="236"/>
      <c r="BK264" s="236"/>
      <c r="BL264" s="236"/>
      <c r="BM264" s="236"/>
      <c r="BN264" s="236"/>
      <c r="BO264" s="236"/>
      <c r="BP264" s="236"/>
      <c r="BQ264" s="236"/>
    </row>
    <row r="265" spans="3:69" ht="15" customHeight="1" hidden="1">
      <c r="C265" s="43" t="s">
        <v>136</v>
      </c>
      <c r="D265" s="105"/>
      <c r="E265" s="105"/>
      <c r="F265" s="105"/>
      <c r="G265" s="105"/>
      <c r="H265" s="105"/>
      <c r="I265" s="105"/>
      <c r="J265" s="105"/>
      <c r="K265" s="105"/>
      <c r="AI265" s="236"/>
      <c r="AJ265" s="236"/>
      <c r="AK265" s="236"/>
      <c r="AL265" s="236"/>
      <c r="AM265" s="236"/>
      <c r="AN265" s="236"/>
      <c r="AO265" s="236"/>
      <c r="AP265" s="236"/>
      <c r="AQ265" s="134"/>
      <c r="AR265" s="236"/>
      <c r="AS265" s="236"/>
      <c r="AT265" s="236"/>
      <c r="AU265" s="236"/>
      <c r="AV265" s="236"/>
      <c r="AW265" s="236"/>
      <c r="AX265" s="236"/>
      <c r="AY265" s="236"/>
      <c r="AZ265" s="160"/>
      <c r="BA265" s="236"/>
      <c r="BB265" s="236"/>
      <c r="BC265" s="236"/>
      <c r="BD265" s="236"/>
      <c r="BE265" s="236"/>
      <c r="BF265" s="236"/>
      <c r="BG265" s="236"/>
      <c r="BH265" s="236"/>
      <c r="BI265" s="134"/>
      <c r="BJ265" s="236"/>
      <c r="BK265" s="236"/>
      <c r="BL265" s="236"/>
      <c r="BM265" s="236"/>
      <c r="BN265" s="236"/>
      <c r="BO265" s="236"/>
      <c r="BP265" s="236"/>
      <c r="BQ265" s="236"/>
    </row>
    <row r="266" spans="3:69" ht="15" customHeight="1" hidden="1">
      <c r="C266" s="43" t="s">
        <v>184</v>
      </c>
      <c r="D266" s="105"/>
      <c r="E266" s="105"/>
      <c r="F266" s="105"/>
      <c r="G266" s="105"/>
      <c r="H266" s="105"/>
      <c r="I266" s="105"/>
      <c r="J266" s="105"/>
      <c r="K266" s="105"/>
      <c r="AI266" s="236"/>
      <c r="AJ266" s="236"/>
      <c r="AK266" s="236"/>
      <c r="AL266" s="236"/>
      <c r="AM266" s="236"/>
      <c r="AN266" s="236"/>
      <c r="AO266" s="236"/>
      <c r="AP266" s="236"/>
      <c r="AQ266" s="134"/>
      <c r="AR266" s="236"/>
      <c r="AS266" s="236"/>
      <c r="AT266" s="236"/>
      <c r="AU266" s="236"/>
      <c r="AV266" s="236"/>
      <c r="AW266" s="236"/>
      <c r="AX266" s="236"/>
      <c r="AY266" s="236"/>
      <c r="AZ266" s="160"/>
      <c r="BA266" s="236"/>
      <c r="BB266" s="236"/>
      <c r="BC266" s="236"/>
      <c r="BD266" s="236"/>
      <c r="BE266" s="236"/>
      <c r="BF266" s="236"/>
      <c r="BG266" s="236"/>
      <c r="BH266" s="236"/>
      <c r="BI266" s="134"/>
      <c r="BJ266" s="236"/>
      <c r="BK266" s="236"/>
      <c r="BL266" s="236"/>
      <c r="BM266" s="236"/>
      <c r="BN266" s="236"/>
      <c r="BO266" s="236"/>
      <c r="BP266" s="236"/>
      <c r="BQ266" s="236"/>
    </row>
    <row r="267" spans="3:69" ht="15" customHeight="1" hidden="1">
      <c r="C267" s="197" t="s">
        <v>139</v>
      </c>
      <c r="D267" s="105"/>
      <c r="E267" s="105"/>
      <c r="F267" s="105"/>
      <c r="G267" s="105"/>
      <c r="H267" s="105"/>
      <c r="I267" s="105"/>
      <c r="J267" s="105"/>
      <c r="K267" s="105"/>
      <c r="L267" s="54"/>
      <c r="M267" s="54"/>
      <c r="AI267" s="252">
        <f>SUM(AI263:AP266)</f>
        <v>0</v>
      </c>
      <c r="AJ267" s="252"/>
      <c r="AK267" s="252"/>
      <c r="AL267" s="252"/>
      <c r="AM267" s="252"/>
      <c r="AN267" s="252"/>
      <c r="AO267" s="252"/>
      <c r="AP267" s="252"/>
      <c r="AQ267" s="134"/>
      <c r="AR267" s="252">
        <f>SUM(AR263:AY266)</f>
        <v>0</v>
      </c>
      <c r="AS267" s="252"/>
      <c r="AT267" s="252"/>
      <c r="AU267" s="252"/>
      <c r="AV267" s="252"/>
      <c r="AW267" s="252"/>
      <c r="AX267" s="252"/>
      <c r="AY267" s="252"/>
      <c r="AZ267" s="216"/>
      <c r="BA267" s="252">
        <f>SUM(BA263:BH266)</f>
        <v>0</v>
      </c>
      <c r="BB267" s="252"/>
      <c r="BC267" s="252"/>
      <c r="BD267" s="252"/>
      <c r="BE267" s="252"/>
      <c r="BF267" s="252"/>
      <c r="BG267" s="252"/>
      <c r="BH267" s="252"/>
      <c r="BI267" s="134"/>
      <c r="BJ267" s="252">
        <f>SUM(BJ263:BQ266)</f>
        <v>0</v>
      </c>
      <c r="BK267" s="252"/>
      <c r="BL267" s="252"/>
      <c r="BM267" s="252"/>
      <c r="BN267" s="252"/>
      <c r="BO267" s="252"/>
      <c r="BP267" s="252"/>
      <c r="BQ267" s="252"/>
    </row>
    <row r="268" spans="3:85" s="78" customFormat="1" ht="15" customHeight="1" hidden="1" thickBot="1">
      <c r="C268" s="197" t="s">
        <v>141</v>
      </c>
      <c r="D268" s="79"/>
      <c r="E268" s="79"/>
      <c r="F268" s="79"/>
      <c r="G268" s="79"/>
      <c r="H268" s="79"/>
      <c r="I268" s="79"/>
      <c r="J268" s="79"/>
      <c r="K268" s="79"/>
      <c r="AI268" s="251">
        <f>AI267+AI260</f>
        <v>0</v>
      </c>
      <c r="AJ268" s="251"/>
      <c r="AK268" s="251"/>
      <c r="AL268" s="251"/>
      <c r="AM268" s="251"/>
      <c r="AN268" s="251"/>
      <c r="AO268" s="251"/>
      <c r="AP268" s="251"/>
      <c r="AQ268" s="134"/>
      <c r="AR268" s="251">
        <f>AR267+AR260</f>
        <v>0</v>
      </c>
      <c r="AS268" s="251"/>
      <c r="AT268" s="251"/>
      <c r="AU268" s="251"/>
      <c r="AV268" s="251"/>
      <c r="AW268" s="251"/>
      <c r="AX268" s="251"/>
      <c r="AY268" s="251"/>
      <c r="AZ268" s="216"/>
      <c r="BA268" s="251">
        <f>BA267+BA260</f>
        <v>0</v>
      </c>
      <c r="BB268" s="251"/>
      <c r="BC268" s="251"/>
      <c r="BD268" s="251"/>
      <c r="BE268" s="251"/>
      <c r="BF268" s="251"/>
      <c r="BG268" s="251"/>
      <c r="BH268" s="251"/>
      <c r="BI268" s="134"/>
      <c r="BJ268" s="251">
        <f>BJ267+BJ260</f>
        <v>0</v>
      </c>
      <c r="BK268" s="251"/>
      <c r="BL268" s="251"/>
      <c r="BM268" s="251"/>
      <c r="BN268" s="251"/>
      <c r="BO268" s="251"/>
      <c r="BP268" s="251"/>
      <c r="BQ268" s="251"/>
      <c r="CA268" s="183"/>
      <c r="CB268" s="184"/>
      <c r="CC268" s="183"/>
      <c r="CD268" s="187"/>
      <c r="CE268" s="187"/>
      <c r="CF268" s="187"/>
      <c r="CG268" s="187"/>
    </row>
    <row r="269" spans="3:85" s="48" customFormat="1" ht="15" customHeight="1" hidden="1" thickBot="1">
      <c r="C269" s="198" t="s">
        <v>147</v>
      </c>
      <c r="D269" s="114"/>
      <c r="E269" s="114"/>
      <c r="F269" s="114"/>
      <c r="G269" s="114"/>
      <c r="H269" s="114"/>
      <c r="I269" s="114"/>
      <c r="J269" s="114"/>
      <c r="K269" s="114"/>
      <c r="AI269" s="249">
        <f>AI253-AI268</f>
        <v>0</v>
      </c>
      <c r="AJ269" s="249"/>
      <c r="AK269" s="249"/>
      <c r="AL269" s="249"/>
      <c r="AM269" s="249"/>
      <c r="AN269" s="249"/>
      <c r="AO269" s="249"/>
      <c r="AP269" s="249"/>
      <c r="AQ269" s="219"/>
      <c r="AR269" s="249">
        <f>AR253-AR268</f>
        <v>0</v>
      </c>
      <c r="AS269" s="249"/>
      <c r="AT269" s="249"/>
      <c r="AU269" s="249"/>
      <c r="AV269" s="249"/>
      <c r="AW269" s="249"/>
      <c r="AX269" s="249"/>
      <c r="AY269" s="249"/>
      <c r="AZ269" s="218"/>
      <c r="BA269" s="249">
        <f>BA253-BA268</f>
        <v>0</v>
      </c>
      <c r="BB269" s="249"/>
      <c r="BC269" s="249"/>
      <c r="BD269" s="249"/>
      <c r="BE269" s="249"/>
      <c r="BF269" s="249"/>
      <c r="BG269" s="249"/>
      <c r="BH269" s="249"/>
      <c r="BI269" s="219"/>
      <c r="BJ269" s="249">
        <f>BJ253-BJ268</f>
        <v>0</v>
      </c>
      <c r="BK269" s="249"/>
      <c r="BL269" s="249"/>
      <c r="BM269" s="249"/>
      <c r="BN269" s="249"/>
      <c r="BO269" s="249"/>
      <c r="BP269" s="249"/>
      <c r="BQ269" s="249"/>
      <c r="CA269" s="183"/>
      <c r="CB269" s="184"/>
      <c r="CC269" s="183"/>
      <c r="CD269" s="187"/>
      <c r="CE269" s="187"/>
      <c r="CF269" s="187"/>
      <c r="CG269" s="187"/>
    </row>
    <row r="270" spans="3:69" ht="15" customHeight="1" hidden="1" thickTop="1">
      <c r="C270" s="58"/>
      <c r="D270" s="105"/>
      <c r="E270" s="105"/>
      <c r="F270" s="105"/>
      <c r="G270" s="105"/>
      <c r="H270" s="105"/>
      <c r="I270" s="105"/>
      <c r="J270" s="105"/>
      <c r="K270" s="105"/>
      <c r="L270" s="54"/>
      <c r="M270" s="54"/>
      <c r="AI270" s="110"/>
      <c r="AJ270" s="110"/>
      <c r="AK270" s="110"/>
      <c r="AL270" s="110"/>
      <c r="AM270" s="110"/>
      <c r="AN270" s="110"/>
      <c r="AO270" s="110"/>
      <c r="AP270" s="110"/>
      <c r="AQ270" s="134"/>
      <c r="AR270" s="110"/>
      <c r="AS270" s="110"/>
      <c r="AT270" s="110"/>
      <c r="AU270" s="110"/>
      <c r="AV270" s="110"/>
      <c r="AW270" s="110"/>
      <c r="AX270" s="110"/>
      <c r="AY270" s="110"/>
      <c r="AZ270" s="217"/>
      <c r="BA270" s="110"/>
      <c r="BB270" s="110"/>
      <c r="BC270" s="110"/>
      <c r="BD270" s="110"/>
      <c r="BE270" s="110"/>
      <c r="BF270" s="110"/>
      <c r="BG270" s="110"/>
      <c r="BH270" s="110"/>
      <c r="BI270" s="134"/>
      <c r="BJ270" s="110"/>
      <c r="BK270" s="110"/>
      <c r="BL270" s="110"/>
      <c r="BM270" s="110"/>
      <c r="BN270" s="110"/>
      <c r="BO270" s="110"/>
      <c r="BP270" s="110"/>
      <c r="BQ270" s="110"/>
    </row>
    <row r="271" spans="3:69" ht="15" customHeight="1" hidden="1">
      <c r="C271" s="78" t="s">
        <v>140</v>
      </c>
      <c r="D271" s="105"/>
      <c r="E271" s="105"/>
      <c r="F271" s="105"/>
      <c r="G271" s="105"/>
      <c r="H271" s="105"/>
      <c r="I271" s="105"/>
      <c r="J271" s="105"/>
      <c r="K271" s="105"/>
      <c r="L271" s="54"/>
      <c r="M271" s="54"/>
      <c r="AI271" s="134"/>
      <c r="AJ271" s="134"/>
      <c r="AK271" s="134"/>
      <c r="AL271" s="134"/>
      <c r="AM271" s="134"/>
      <c r="AN271" s="134"/>
      <c r="AO271" s="134"/>
      <c r="AP271" s="134"/>
      <c r="AQ271" s="134"/>
      <c r="AR271" s="134"/>
      <c r="AS271" s="134"/>
      <c r="AT271" s="134"/>
      <c r="AU271" s="134"/>
      <c r="AV271" s="134"/>
      <c r="AW271" s="134"/>
      <c r="AX271" s="134"/>
      <c r="AY271" s="134"/>
      <c r="AZ271" s="160"/>
      <c r="BA271" s="134"/>
      <c r="BB271" s="134"/>
      <c r="BC271" s="134"/>
      <c r="BD271" s="134"/>
      <c r="BE271" s="134"/>
      <c r="BF271" s="134"/>
      <c r="BG271" s="134"/>
      <c r="BH271" s="134"/>
      <c r="BI271" s="134"/>
      <c r="BJ271" s="134"/>
      <c r="BK271" s="134"/>
      <c r="BL271" s="134"/>
      <c r="BM271" s="134"/>
      <c r="BN271" s="134"/>
      <c r="BO271" s="134"/>
      <c r="BP271" s="134"/>
      <c r="BQ271" s="134"/>
    </row>
    <row r="272" spans="3:69" ht="15" customHeight="1" hidden="1">
      <c r="C272" s="43" t="s">
        <v>94</v>
      </c>
      <c r="D272" s="105"/>
      <c r="E272" s="105"/>
      <c r="F272" s="105"/>
      <c r="G272" s="105"/>
      <c r="H272" s="105"/>
      <c r="I272" s="105"/>
      <c r="J272" s="105"/>
      <c r="K272" s="105"/>
      <c r="AI272" s="236"/>
      <c r="AJ272" s="236"/>
      <c r="AK272" s="236"/>
      <c r="AL272" s="236"/>
      <c r="AM272" s="236"/>
      <c r="AN272" s="236"/>
      <c r="AO272" s="236"/>
      <c r="AP272" s="236"/>
      <c r="AQ272" s="134"/>
      <c r="AR272" s="236"/>
      <c r="AS272" s="236"/>
      <c r="AT272" s="236"/>
      <c r="AU272" s="236"/>
      <c r="AV272" s="236"/>
      <c r="AW272" s="236"/>
      <c r="AX272" s="236"/>
      <c r="AY272" s="236"/>
      <c r="AZ272" s="160"/>
      <c r="BA272" s="236"/>
      <c r="BB272" s="236"/>
      <c r="BC272" s="236"/>
      <c r="BD272" s="236"/>
      <c r="BE272" s="236"/>
      <c r="BF272" s="236"/>
      <c r="BG272" s="236"/>
      <c r="BH272" s="236"/>
      <c r="BI272" s="134"/>
      <c r="BJ272" s="236"/>
      <c r="BK272" s="236"/>
      <c r="BL272" s="236"/>
      <c r="BM272" s="236"/>
      <c r="BN272" s="236"/>
      <c r="BO272" s="236"/>
      <c r="BP272" s="236"/>
      <c r="BQ272" s="236"/>
    </row>
    <row r="273" spans="3:69" ht="15" customHeight="1" hidden="1">
      <c r="C273" s="43" t="s">
        <v>95</v>
      </c>
      <c r="D273" s="105"/>
      <c r="E273" s="105"/>
      <c r="F273" s="105"/>
      <c r="G273" s="105"/>
      <c r="H273" s="105"/>
      <c r="I273" s="105"/>
      <c r="J273" s="105"/>
      <c r="K273" s="105"/>
      <c r="AI273" s="236"/>
      <c r="AJ273" s="236"/>
      <c r="AK273" s="236"/>
      <c r="AL273" s="236"/>
      <c r="AM273" s="236"/>
      <c r="AN273" s="236"/>
      <c r="AO273" s="236"/>
      <c r="AP273" s="236"/>
      <c r="AQ273" s="134"/>
      <c r="AR273" s="236"/>
      <c r="AS273" s="236"/>
      <c r="AT273" s="236"/>
      <c r="AU273" s="236"/>
      <c r="AV273" s="236"/>
      <c r="AW273" s="236"/>
      <c r="AX273" s="236"/>
      <c r="AY273" s="236"/>
      <c r="AZ273" s="160"/>
      <c r="BA273" s="236"/>
      <c r="BB273" s="236"/>
      <c r="BC273" s="236"/>
      <c r="BD273" s="236"/>
      <c r="BE273" s="236"/>
      <c r="BF273" s="236"/>
      <c r="BG273" s="236"/>
      <c r="BH273" s="236"/>
      <c r="BI273" s="134"/>
      <c r="BJ273" s="236"/>
      <c r="BK273" s="236"/>
      <c r="BL273" s="236"/>
      <c r="BM273" s="236"/>
      <c r="BN273" s="236"/>
      <c r="BO273" s="236"/>
      <c r="BP273" s="236"/>
      <c r="BQ273" s="236"/>
    </row>
    <row r="274" spans="3:69" ht="15" customHeight="1" hidden="1">
      <c r="C274" s="43" t="s">
        <v>96</v>
      </c>
      <c r="D274" s="105"/>
      <c r="E274" s="105"/>
      <c r="F274" s="105"/>
      <c r="G274" s="105"/>
      <c r="H274" s="105"/>
      <c r="I274" s="105"/>
      <c r="J274" s="105"/>
      <c r="K274" s="105"/>
      <c r="AI274" s="250">
        <f>AI272+AI273</f>
        <v>0</v>
      </c>
      <c r="AJ274" s="250"/>
      <c r="AK274" s="250"/>
      <c r="AL274" s="250"/>
      <c r="AM274" s="250"/>
      <c r="AN274" s="250"/>
      <c r="AO274" s="250"/>
      <c r="AP274" s="250"/>
      <c r="AQ274" s="134"/>
      <c r="AR274" s="250">
        <f>AR272+AR273</f>
        <v>0</v>
      </c>
      <c r="AS274" s="250"/>
      <c r="AT274" s="250"/>
      <c r="AU274" s="250"/>
      <c r="AV274" s="250"/>
      <c r="AW274" s="250"/>
      <c r="AX274" s="250"/>
      <c r="AY274" s="250"/>
      <c r="AZ274" s="160"/>
      <c r="BA274" s="250">
        <f>BA272+BA273</f>
        <v>0</v>
      </c>
      <c r="BB274" s="250"/>
      <c r="BC274" s="250"/>
      <c r="BD274" s="250"/>
      <c r="BE274" s="250"/>
      <c r="BF274" s="250"/>
      <c r="BG274" s="250"/>
      <c r="BH274" s="250"/>
      <c r="BI274" s="134"/>
      <c r="BJ274" s="250">
        <f>BJ272+BJ273</f>
        <v>0</v>
      </c>
      <c r="BK274" s="250"/>
      <c r="BL274" s="250"/>
      <c r="BM274" s="250"/>
      <c r="BN274" s="250"/>
      <c r="BO274" s="250"/>
      <c r="BP274" s="250"/>
      <c r="BQ274" s="250"/>
    </row>
    <row r="275" spans="3:69" ht="15" customHeight="1" hidden="1" thickBot="1">
      <c r="C275" s="43" t="s">
        <v>97</v>
      </c>
      <c r="D275" s="105"/>
      <c r="E275" s="105"/>
      <c r="F275" s="105"/>
      <c r="G275" s="105"/>
      <c r="H275" s="105"/>
      <c r="I275" s="105"/>
      <c r="J275" s="105"/>
      <c r="K275" s="105"/>
      <c r="AI275" s="236"/>
      <c r="AJ275" s="236"/>
      <c r="AK275" s="236"/>
      <c r="AL275" s="236"/>
      <c r="AM275" s="236"/>
      <c r="AN275" s="236"/>
      <c r="AO275" s="236"/>
      <c r="AP275" s="236"/>
      <c r="AQ275" s="134"/>
      <c r="AR275" s="236"/>
      <c r="AS275" s="236"/>
      <c r="AT275" s="236"/>
      <c r="AU275" s="236"/>
      <c r="AV275" s="236"/>
      <c r="AW275" s="236"/>
      <c r="AX275" s="236"/>
      <c r="AY275" s="236"/>
      <c r="AZ275" s="160"/>
      <c r="BA275" s="236"/>
      <c r="BB275" s="236"/>
      <c r="BC275" s="236"/>
      <c r="BD275" s="236"/>
      <c r="BE275" s="236"/>
      <c r="BF275" s="236"/>
      <c r="BG275" s="236"/>
      <c r="BH275" s="236"/>
      <c r="BI275" s="134"/>
      <c r="BJ275" s="236"/>
      <c r="BK275" s="236"/>
      <c r="BL275" s="236"/>
      <c r="BM275" s="236"/>
      <c r="BN275" s="236"/>
      <c r="BO275" s="236"/>
      <c r="BP275" s="236"/>
      <c r="BQ275" s="236"/>
    </row>
    <row r="276" spans="3:85" s="48" customFormat="1" ht="15" customHeight="1" hidden="1" thickBot="1">
      <c r="C276" s="198" t="s">
        <v>148</v>
      </c>
      <c r="D276" s="114"/>
      <c r="E276" s="114"/>
      <c r="F276" s="114"/>
      <c r="G276" s="114"/>
      <c r="H276" s="114"/>
      <c r="I276" s="114"/>
      <c r="J276" s="114"/>
      <c r="K276" s="114"/>
      <c r="AI276" s="249">
        <f>AI275+AI274</f>
        <v>0</v>
      </c>
      <c r="AJ276" s="249"/>
      <c r="AK276" s="249"/>
      <c r="AL276" s="249"/>
      <c r="AM276" s="249"/>
      <c r="AN276" s="249"/>
      <c r="AO276" s="249"/>
      <c r="AP276" s="249"/>
      <c r="AQ276" s="219"/>
      <c r="AR276" s="249">
        <f>AR275+AR274</f>
        <v>0</v>
      </c>
      <c r="AS276" s="249"/>
      <c r="AT276" s="249"/>
      <c r="AU276" s="249"/>
      <c r="AV276" s="249"/>
      <c r="AW276" s="249"/>
      <c r="AX276" s="249"/>
      <c r="AY276" s="249"/>
      <c r="AZ276" s="218"/>
      <c r="BA276" s="249">
        <f>BA275+BA274</f>
        <v>0</v>
      </c>
      <c r="BB276" s="249"/>
      <c r="BC276" s="249"/>
      <c r="BD276" s="249"/>
      <c r="BE276" s="249"/>
      <c r="BF276" s="249"/>
      <c r="BG276" s="249"/>
      <c r="BH276" s="249"/>
      <c r="BI276" s="219"/>
      <c r="BJ276" s="249">
        <f>BJ275+BJ274</f>
        <v>0</v>
      </c>
      <c r="BK276" s="249"/>
      <c r="BL276" s="249"/>
      <c r="BM276" s="249"/>
      <c r="BN276" s="249"/>
      <c r="BO276" s="249"/>
      <c r="BP276" s="249"/>
      <c r="BQ276" s="249"/>
      <c r="CA276" s="183"/>
      <c r="CB276" s="184"/>
      <c r="CC276" s="183"/>
      <c r="CD276" s="187"/>
      <c r="CE276" s="187"/>
      <c r="CF276" s="187"/>
      <c r="CG276" s="187"/>
    </row>
  </sheetData>
  <mergeCells count="565">
    <mergeCell ref="AI266:AP266"/>
    <mergeCell ref="AR266:AY266"/>
    <mergeCell ref="BA266:BH266"/>
    <mergeCell ref="BJ266:BQ266"/>
    <mergeCell ref="BJ154:BQ154"/>
    <mergeCell ref="AI210:AP210"/>
    <mergeCell ref="AR210:AY210"/>
    <mergeCell ref="BA210:BH210"/>
    <mergeCell ref="BJ210:BQ210"/>
    <mergeCell ref="AI193:AP193"/>
    <mergeCell ref="AR193:AY193"/>
    <mergeCell ref="BA193:BH193"/>
    <mergeCell ref="BJ193:BQ193"/>
    <mergeCell ref="AI192:AP192"/>
    <mergeCell ref="AR192:AY192"/>
    <mergeCell ref="BA192:BH192"/>
    <mergeCell ref="BJ192:BQ192"/>
    <mergeCell ref="AW14:BF14"/>
    <mergeCell ref="BH14:BQ14"/>
    <mergeCell ref="AR191:AY191"/>
    <mergeCell ref="AW17:BF17"/>
    <mergeCell ref="BH17:BQ17"/>
    <mergeCell ref="AW18:BF18"/>
    <mergeCell ref="BH18:BQ18"/>
    <mergeCell ref="AI191:AP191"/>
    <mergeCell ref="BA191:BH191"/>
    <mergeCell ref="BJ191:BQ191"/>
    <mergeCell ref="AW19:BF19"/>
    <mergeCell ref="BH19:BQ19"/>
    <mergeCell ref="AI190:AP190"/>
    <mergeCell ref="AR190:AY190"/>
    <mergeCell ref="BA190:BH190"/>
    <mergeCell ref="BJ190:BQ190"/>
    <mergeCell ref="AW20:BF20"/>
    <mergeCell ref="BH8:BQ8"/>
    <mergeCell ref="BH9:BQ9"/>
    <mergeCell ref="AW8:BF8"/>
    <mergeCell ref="AW9:BF9"/>
    <mergeCell ref="BH20:BQ20"/>
    <mergeCell ref="AW23:BF23"/>
    <mergeCell ref="BH23:BQ23"/>
    <mergeCell ref="AW15:BF15"/>
    <mergeCell ref="BH15:BQ15"/>
    <mergeCell ref="AW16:BF16"/>
    <mergeCell ref="BH16:BQ16"/>
    <mergeCell ref="AI189:AP189"/>
    <mergeCell ref="AR189:AY189"/>
    <mergeCell ref="BA189:BH189"/>
    <mergeCell ref="BJ189:BQ189"/>
    <mergeCell ref="AW24:BF24"/>
    <mergeCell ref="BH24:BQ24"/>
    <mergeCell ref="AW25:BF25"/>
    <mergeCell ref="BH25:BQ25"/>
    <mergeCell ref="AW26:BF26"/>
    <mergeCell ref="BH26:BQ26"/>
    <mergeCell ref="AW27:BF27"/>
    <mergeCell ref="BH27:BQ27"/>
    <mergeCell ref="AW28:BF28"/>
    <mergeCell ref="BH28:BQ28"/>
    <mergeCell ref="AW29:BF29"/>
    <mergeCell ref="BH29:BQ29"/>
    <mergeCell ref="AW30:BF30"/>
    <mergeCell ref="BH30:BQ30"/>
    <mergeCell ref="AW31:BF31"/>
    <mergeCell ref="BH31:BQ31"/>
    <mergeCell ref="AW35:BF35"/>
    <mergeCell ref="BH35:BQ35"/>
    <mergeCell ref="AI186:AP186"/>
    <mergeCell ref="AR186:AY186"/>
    <mergeCell ref="BA186:BH186"/>
    <mergeCell ref="BJ186:BQ186"/>
    <mergeCell ref="AW36:BF36"/>
    <mergeCell ref="BH36:BQ36"/>
    <mergeCell ref="AW37:BF37"/>
    <mergeCell ref="BH37:BQ37"/>
    <mergeCell ref="AW38:BF38"/>
    <mergeCell ref="BH38:BQ38"/>
    <mergeCell ref="AI185:AP185"/>
    <mergeCell ref="AR185:AY185"/>
    <mergeCell ref="BA185:BH185"/>
    <mergeCell ref="BJ185:BQ185"/>
    <mergeCell ref="AW41:BF41"/>
    <mergeCell ref="BH41:BQ41"/>
    <mergeCell ref="AW42:BF42"/>
    <mergeCell ref="BH42:BQ42"/>
    <mergeCell ref="AW43:BF43"/>
    <mergeCell ref="BH43:BQ43"/>
    <mergeCell ref="AW44:BF44"/>
    <mergeCell ref="BH44:BQ44"/>
    <mergeCell ref="AW45:BF45"/>
    <mergeCell ref="BH45:BQ45"/>
    <mergeCell ref="AW46:BF46"/>
    <mergeCell ref="BH46:BQ46"/>
    <mergeCell ref="AW49:BF49"/>
    <mergeCell ref="BH49:BQ49"/>
    <mergeCell ref="AI184:AP184"/>
    <mergeCell ref="AR184:AY184"/>
    <mergeCell ref="BA184:BH184"/>
    <mergeCell ref="BJ184:BQ184"/>
    <mergeCell ref="AW50:BF50"/>
    <mergeCell ref="BH50:BQ50"/>
    <mergeCell ref="AW51:BF51"/>
    <mergeCell ref="BH51:BQ51"/>
    <mergeCell ref="AW52:BF52"/>
    <mergeCell ref="BH52:BQ52"/>
    <mergeCell ref="AW53:BF53"/>
    <mergeCell ref="BH53:BQ53"/>
    <mergeCell ref="AW62:BF62"/>
    <mergeCell ref="BH62:BQ62"/>
    <mergeCell ref="AW63:BF63"/>
    <mergeCell ref="BH63:BQ63"/>
    <mergeCell ref="AW68:BF68"/>
    <mergeCell ref="BH68:BQ68"/>
    <mergeCell ref="AW69:BF69"/>
    <mergeCell ref="BH69:BQ69"/>
    <mergeCell ref="AW70:BF70"/>
    <mergeCell ref="BH70:BQ70"/>
    <mergeCell ref="AW71:BF71"/>
    <mergeCell ref="BH71:BQ71"/>
    <mergeCell ref="AW72:BF72"/>
    <mergeCell ref="BH72:BQ72"/>
    <mergeCell ref="AW73:BF73"/>
    <mergeCell ref="BH73:BQ73"/>
    <mergeCell ref="AW74:BF74"/>
    <mergeCell ref="BH74:BQ74"/>
    <mergeCell ref="AW77:BF77"/>
    <mergeCell ref="BH77:BQ77"/>
    <mergeCell ref="AW78:BF78"/>
    <mergeCell ref="BH78:BQ78"/>
    <mergeCell ref="AW79:BF79"/>
    <mergeCell ref="BH79:BQ79"/>
    <mergeCell ref="AW80:BF80"/>
    <mergeCell ref="BH80:BQ80"/>
    <mergeCell ref="AW81:BF81"/>
    <mergeCell ref="BH81:BQ81"/>
    <mergeCell ref="AW82:BF82"/>
    <mergeCell ref="BH82:BQ82"/>
    <mergeCell ref="AW83:BF83"/>
    <mergeCell ref="BH83:BQ83"/>
    <mergeCell ref="AW89:BF89"/>
    <mergeCell ref="BH89:BQ89"/>
    <mergeCell ref="AW84:BF84"/>
    <mergeCell ref="BH84:BQ84"/>
    <mergeCell ref="AW85:BF85"/>
    <mergeCell ref="BH85:BQ85"/>
    <mergeCell ref="AW90:BF90"/>
    <mergeCell ref="BH90:BQ90"/>
    <mergeCell ref="AW91:BF91"/>
    <mergeCell ref="BH91:BQ91"/>
    <mergeCell ref="AW92:BF92"/>
    <mergeCell ref="BH92:BQ92"/>
    <mergeCell ref="AW95:BF95"/>
    <mergeCell ref="BH95:BQ95"/>
    <mergeCell ref="AW96:BF96"/>
    <mergeCell ref="BH96:BQ96"/>
    <mergeCell ref="AW97:BF97"/>
    <mergeCell ref="BH97:BQ97"/>
    <mergeCell ref="AW98:BF98"/>
    <mergeCell ref="BH98:BQ98"/>
    <mergeCell ref="AW99:BF99"/>
    <mergeCell ref="BH99:BQ99"/>
    <mergeCell ref="AW100:BF100"/>
    <mergeCell ref="BH100:BQ100"/>
    <mergeCell ref="AW103:BF103"/>
    <mergeCell ref="BH103:BQ103"/>
    <mergeCell ref="AW104:BF104"/>
    <mergeCell ref="BH104:BQ104"/>
    <mergeCell ref="AW105:BF105"/>
    <mergeCell ref="BH105:BQ105"/>
    <mergeCell ref="AW106:BF106"/>
    <mergeCell ref="BH106:BQ106"/>
    <mergeCell ref="AW107:BF107"/>
    <mergeCell ref="BH107:BQ107"/>
    <mergeCell ref="AI183:AP183"/>
    <mergeCell ref="AR183:AY183"/>
    <mergeCell ref="BA183:BH183"/>
    <mergeCell ref="BJ183:BQ183"/>
    <mergeCell ref="BJ119:BQ119"/>
    <mergeCell ref="BJ126:BQ126"/>
    <mergeCell ref="BJ127:BQ127"/>
    <mergeCell ref="BJ124:BQ124"/>
    <mergeCell ref="BJ125:BQ125"/>
    <mergeCell ref="BJ128:BQ128"/>
    <mergeCell ref="BJ129:BQ129"/>
    <mergeCell ref="BJ136:BQ136"/>
    <mergeCell ref="BJ130:BQ130"/>
    <mergeCell ref="BJ134:BQ134"/>
    <mergeCell ref="BJ135:BQ135"/>
    <mergeCell ref="BJ140:BQ140"/>
    <mergeCell ref="BJ133:BQ133"/>
    <mergeCell ref="BJ138:BQ138"/>
    <mergeCell ref="BJ139:BQ139"/>
    <mergeCell ref="BJ137:BQ137"/>
    <mergeCell ref="BJ152:BQ152"/>
    <mergeCell ref="BJ141:BQ141"/>
    <mergeCell ref="BJ153:BQ153"/>
    <mergeCell ref="BJ148:BQ148"/>
    <mergeCell ref="BJ151:BQ151"/>
    <mergeCell ref="BJ146:BQ146"/>
    <mergeCell ref="BJ147:BQ147"/>
    <mergeCell ref="BJ145:BQ145"/>
    <mergeCell ref="BJ157:BQ157"/>
    <mergeCell ref="BJ160:BQ160"/>
    <mergeCell ref="BJ155:BQ155"/>
    <mergeCell ref="BJ156:BQ156"/>
    <mergeCell ref="BJ163:BQ163"/>
    <mergeCell ref="BJ164:BQ164"/>
    <mergeCell ref="BJ161:BQ161"/>
    <mergeCell ref="BJ162:BQ162"/>
    <mergeCell ref="AI182:AP182"/>
    <mergeCell ref="AR182:AY182"/>
    <mergeCell ref="BA182:BH182"/>
    <mergeCell ref="BJ182:BQ182"/>
    <mergeCell ref="AI181:AP181"/>
    <mergeCell ref="AR181:AY181"/>
    <mergeCell ref="BA181:BH181"/>
    <mergeCell ref="BJ181:BQ181"/>
    <mergeCell ref="AI180:AP180"/>
    <mergeCell ref="AR180:AY180"/>
    <mergeCell ref="BA180:BH180"/>
    <mergeCell ref="BJ180:BQ180"/>
    <mergeCell ref="AI175:AP175"/>
    <mergeCell ref="AR175:AY175"/>
    <mergeCell ref="BA175:BH175"/>
    <mergeCell ref="BJ175:BQ175"/>
    <mergeCell ref="AI174:AP174"/>
    <mergeCell ref="AR174:AY174"/>
    <mergeCell ref="BA174:BH174"/>
    <mergeCell ref="BJ174:BQ174"/>
    <mergeCell ref="AI172:AP172"/>
    <mergeCell ref="AR172:AY172"/>
    <mergeCell ref="BA172:BH172"/>
    <mergeCell ref="BJ172:BQ172"/>
    <mergeCell ref="AI171:AP171"/>
    <mergeCell ref="AR171:AY171"/>
    <mergeCell ref="BA171:BH171"/>
    <mergeCell ref="BJ171:BQ171"/>
    <mergeCell ref="AI129:AP129"/>
    <mergeCell ref="AI163:AP163"/>
    <mergeCell ref="AI164:AP164"/>
    <mergeCell ref="AI116:AP116"/>
    <mergeCell ref="AI125:AP125"/>
    <mergeCell ref="AI126:AP126"/>
    <mergeCell ref="AI127:AP127"/>
    <mergeCell ref="AI128:AP128"/>
    <mergeCell ref="AI157:AP157"/>
    <mergeCell ref="AI160:AP160"/>
    <mergeCell ref="AI115:AP115"/>
    <mergeCell ref="AI118:AP118"/>
    <mergeCell ref="AI119:AP119"/>
    <mergeCell ref="AI124:AP124"/>
    <mergeCell ref="AI151:AP151"/>
    <mergeCell ref="AI161:AP161"/>
    <mergeCell ref="AI162:AP162"/>
    <mergeCell ref="AI152:AP152"/>
    <mergeCell ref="AI153:AP153"/>
    <mergeCell ref="AI155:AP155"/>
    <mergeCell ref="AI156:AP156"/>
    <mergeCell ref="AI154:AP154"/>
    <mergeCell ref="AI145:AP145"/>
    <mergeCell ref="AI146:AP146"/>
    <mergeCell ref="AI147:AP147"/>
    <mergeCell ref="AI148:AP148"/>
    <mergeCell ref="AI138:AP138"/>
    <mergeCell ref="AI139:AP139"/>
    <mergeCell ref="AI140:AP140"/>
    <mergeCell ref="AI141:AP141"/>
    <mergeCell ref="AI134:AP134"/>
    <mergeCell ref="AI135:AP135"/>
    <mergeCell ref="AI136:AP136"/>
    <mergeCell ref="AI137:AP137"/>
    <mergeCell ref="AR130:AY130"/>
    <mergeCell ref="AR133:AY133"/>
    <mergeCell ref="AI130:AP130"/>
    <mergeCell ref="AI133:AP133"/>
    <mergeCell ref="AR162:AY162"/>
    <mergeCell ref="AR163:AY163"/>
    <mergeCell ref="AR164:AY164"/>
    <mergeCell ref="AR119:AY119"/>
    <mergeCell ref="AR124:AY124"/>
    <mergeCell ref="AR125:AY125"/>
    <mergeCell ref="AR126:AY126"/>
    <mergeCell ref="AR127:AY127"/>
    <mergeCell ref="AR128:AY128"/>
    <mergeCell ref="AR129:AY129"/>
    <mergeCell ref="AR156:AY156"/>
    <mergeCell ref="AR157:AY157"/>
    <mergeCell ref="AR160:AY160"/>
    <mergeCell ref="AR161:AY161"/>
    <mergeCell ref="AR151:AY151"/>
    <mergeCell ref="AR152:AY152"/>
    <mergeCell ref="AR153:AY153"/>
    <mergeCell ref="AR155:AY155"/>
    <mergeCell ref="AR154:AY154"/>
    <mergeCell ref="AR145:AY145"/>
    <mergeCell ref="AR146:AY146"/>
    <mergeCell ref="AR147:AY147"/>
    <mergeCell ref="AR148:AY148"/>
    <mergeCell ref="BA163:BH163"/>
    <mergeCell ref="BA164:BH164"/>
    <mergeCell ref="AR134:AY134"/>
    <mergeCell ref="AR135:AY135"/>
    <mergeCell ref="AR136:AY136"/>
    <mergeCell ref="AR137:AY137"/>
    <mergeCell ref="AR138:AY138"/>
    <mergeCell ref="AR139:AY139"/>
    <mergeCell ref="AR140:AY140"/>
    <mergeCell ref="AR141:AY141"/>
    <mergeCell ref="BA157:BH157"/>
    <mergeCell ref="BA160:BH160"/>
    <mergeCell ref="BA161:BH161"/>
    <mergeCell ref="BA162:BH162"/>
    <mergeCell ref="BA152:BH152"/>
    <mergeCell ref="BA153:BH153"/>
    <mergeCell ref="BA155:BH155"/>
    <mergeCell ref="BA156:BH156"/>
    <mergeCell ref="BA154:BH154"/>
    <mergeCell ref="BA146:BH146"/>
    <mergeCell ref="BA147:BH147"/>
    <mergeCell ref="BA148:BH148"/>
    <mergeCell ref="BA151:BH151"/>
    <mergeCell ref="BA139:BH139"/>
    <mergeCell ref="BA140:BH140"/>
    <mergeCell ref="BA141:BH141"/>
    <mergeCell ref="BA145:BH145"/>
    <mergeCell ref="BA135:BH135"/>
    <mergeCell ref="BA136:BH136"/>
    <mergeCell ref="BA137:BH137"/>
    <mergeCell ref="BA138:BH138"/>
    <mergeCell ref="BA129:BH129"/>
    <mergeCell ref="BA130:BH130"/>
    <mergeCell ref="BA133:BH133"/>
    <mergeCell ref="BA134:BH134"/>
    <mergeCell ref="BA125:BH125"/>
    <mergeCell ref="BA126:BH126"/>
    <mergeCell ref="BA127:BH127"/>
    <mergeCell ref="BA128:BH128"/>
    <mergeCell ref="AR115:AY115"/>
    <mergeCell ref="AR118:AY118"/>
    <mergeCell ref="BA119:BH119"/>
    <mergeCell ref="BA124:BH124"/>
    <mergeCell ref="AR116:AY116"/>
    <mergeCell ref="BA116:BH116"/>
    <mergeCell ref="BJ115:BQ115"/>
    <mergeCell ref="BJ118:BQ118"/>
    <mergeCell ref="BA115:BH115"/>
    <mergeCell ref="BA118:BH118"/>
    <mergeCell ref="BJ116:BQ116"/>
    <mergeCell ref="BJ194:BQ194"/>
    <mergeCell ref="AI195:AP195"/>
    <mergeCell ref="AR195:AY195"/>
    <mergeCell ref="BA195:BH195"/>
    <mergeCell ref="BJ195:BQ195"/>
    <mergeCell ref="AI194:AP194"/>
    <mergeCell ref="AR194:AY194"/>
    <mergeCell ref="BA194:BH194"/>
    <mergeCell ref="AI196:AP196"/>
    <mergeCell ref="AR196:AY196"/>
    <mergeCell ref="BA196:BH196"/>
    <mergeCell ref="BJ196:BQ196"/>
    <mergeCell ref="AI197:AP197"/>
    <mergeCell ref="AR197:AY197"/>
    <mergeCell ref="BA197:BH197"/>
    <mergeCell ref="BJ197:BQ197"/>
    <mergeCell ref="AI201:AP201"/>
    <mergeCell ref="AR201:AY201"/>
    <mergeCell ref="BA201:BH201"/>
    <mergeCell ref="BJ201:BQ201"/>
    <mergeCell ref="AI202:AP202"/>
    <mergeCell ref="AR202:AY202"/>
    <mergeCell ref="BA202:BH202"/>
    <mergeCell ref="BJ202:BQ202"/>
    <mergeCell ref="AI203:AP203"/>
    <mergeCell ref="AR203:AY203"/>
    <mergeCell ref="BA203:BH203"/>
    <mergeCell ref="BJ203:BQ203"/>
    <mergeCell ref="AI204:AP204"/>
    <mergeCell ref="AR204:AY204"/>
    <mergeCell ref="BA204:BH204"/>
    <mergeCell ref="BJ204:BQ204"/>
    <mergeCell ref="AI207:AP207"/>
    <mergeCell ref="AR207:AY207"/>
    <mergeCell ref="BA207:BH207"/>
    <mergeCell ref="BJ207:BQ207"/>
    <mergeCell ref="AI208:AP208"/>
    <mergeCell ref="AR208:AY208"/>
    <mergeCell ref="BA208:BH208"/>
    <mergeCell ref="BJ208:BQ208"/>
    <mergeCell ref="AI209:AP209"/>
    <mergeCell ref="AR209:AY209"/>
    <mergeCell ref="BA209:BH209"/>
    <mergeCell ref="BJ209:BQ209"/>
    <mergeCell ref="AI211:AP211"/>
    <mergeCell ref="AR211:AY211"/>
    <mergeCell ref="BA211:BH211"/>
    <mergeCell ref="BJ211:BQ211"/>
    <mergeCell ref="AI212:AP212"/>
    <mergeCell ref="AR212:AY212"/>
    <mergeCell ref="BA212:BH212"/>
    <mergeCell ref="BJ212:BQ212"/>
    <mergeCell ref="AI213:AP213"/>
    <mergeCell ref="AR213:AY213"/>
    <mergeCell ref="BA213:BH213"/>
    <mergeCell ref="BJ213:BQ213"/>
    <mergeCell ref="AI216:AP216"/>
    <mergeCell ref="AR216:AY216"/>
    <mergeCell ref="BA216:BH216"/>
    <mergeCell ref="BJ216:BQ216"/>
    <mergeCell ref="AI217:AP217"/>
    <mergeCell ref="AR217:AY217"/>
    <mergeCell ref="BA217:BH217"/>
    <mergeCell ref="BJ217:BQ217"/>
    <mergeCell ref="AI218:AP218"/>
    <mergeCell ref="AR218:AY218"/>
    <mergeCell ref="BA218:BH218"/>
    <mergeCell ref="BJ218:BQ218"/>
    <mergeCell ref="AI219:AP219"/>
    <mergeCell ref="AR219:AY219"/>
    <mergeCell ref="BA219:BH219"/>
    <mergeCell ref="BJ219:BQ219"/>
    <mergeCell ref="AI220:AP220"/>
    <mergeCell ref="AR220:AY220"/>
    <mergeCell ref="BA220:BH220"/>
    <mergeCell ref="BJ220:BQ220"/>
    <mergeCell ref="AI227:AP227"/>
    <mergeCell ref="AR227:AY227"/>
    <mergeCell ref="BA227:BH227"/>
    <mergeCell ref="BJ227:BQ227"/>
    <mergeCell ref="AI228:AP228"/>
    <mergeCell ref="AR228:AY228"/>
    <mergeCell ref="BA228:BH228"/>
    <mergeCell ref="BJ228:BQ228"/>
    <mergeCell ref="AI230:AP230"/>
    <mergeCell ref="AR230:AY230"/>
    <mergeCell ref="BA230:BH230"/>
    <mergeCell ref="BJ230:BQ230"/>
    <mergeCell ref="AI231:AP231"/>
    <mergeCell ref="AR231:AY231"/>
    <mergeCell ref="BA231:BH231"/>
    <mergeCell ref="BJ231:BQ231"/>
    <mergeCell ref="AI236:AP236"/>
    <mergeCell ref="AR236:AY236"/>
    <mergeCell ref="BA236:BH236"/>
    <mergeCell ref="BJ236:BQ236"/>
    <mergeCell ref="AI237:AP237"/>
    <mergeCell ref="AR237:AY237"/>
    <mergeCell ref="BA237:BH237"/>
    <mergeCell ref="BJ237:BQ237"/>
    <mergeCell ref="AI238:AP238"/>
    <mergeCell ref="AR238:AY238"/>
    <mergeCell ref="BA238:BH238"/>
    <mergeCell ref="BJ238:BQ238"/>
    <mergeCell ref="AI239:AP239"/>
    <mergeCell ref="AR239:AY239"/>
    <mergeCell ref="BA239:BH239"/>
    <mergeCell ref="BJ239:BQ239"/>
    <mergeCell ref="AI240:AP240"/>
    <mergeCell ref="AR240:AY240"/>
    <mergeCell ref="BA240:BH240"/>
    <mergeCell ref="BJ240:BQ240"/>
    <mergeCell ref="AI241:AP241"/>
    <mergeCell ref="AR241:AY241"/>
    <mergeCell ref="BA241:BH241"/>
    <mergeCell ref="BJ241:BQ241"/>
    <mergeCell ref="AI242:AP242"/>
    <mergeCell ref="AR242:AY242"/>
    <mergeCell ref="BA242:BH242"/>
    <mergeCell ref="BJ242:BQ242"/>
    <mergeCell ref="AI245:AP245"/>
    <mergeCell ref="AR245:AY245"/>
    <mergeCell ref="BA245:BH245"/>
    <mergeCell ref="BJ245:BQ245"/>
    <mergeCell ref="AI246:AP246"/>
    <mergeCell ref="AR246:AY246"/>
    <mergeCell ref="BA246:BH246"/>
    <mergeCell ref="BJ246:BQ246"/>
    <mergeCell ref="AI247:AP247"/>
    <mergeCell ref="AR247:AY247"/>
    <mergeCell ref="BA247:BH247"/>
    <mergeCell ref="BJ247:BQ247"/>
    <mergeCell ref="AI248:AP248"/>
    <mergeCell ref="AR248:AY248"/>
    <mergeCell ref="BA248:BH248"/>
    <mergeCell ref="BJ248:BQ248"/>
    <mergeCell ref="AI249:AP249"/>
    <mergeCell ref="AR249:AY249"/>
    <mergeCell ref="BA249:BH249"/>
    <mergeCell ref="BJ249:BQ249"/>
    <mergeCell ref="AI250:AP250"/>
    <mergeCell ref="AR250:AY250"/>
    <mergeCell ref="BA250:BH250"/>
    <mergeCell ref="BJ250:BQ250"/>
    <mergeCell ref="AI251:AP251"/>
    <mergeCell ref="AR251:AY251"/>
    <mergeCell ref="BA251:BH251"/>
    <mergeCell ref="BJ251:BQ251"/>
    <mergeCell ref="AI252:AP252"/>
    <mergeCell ref="AR252:AY252"/>
    <mergeCell ref="BA252:BH252"/>
    <mergeCell ref="BJ252:BQ252"/>
    <mergeCell ref="AI253:AP253"/>
    <mergeCell ref="AR253:AY253"/>
    <mergeCell ref="BA253:BH253"/>
    <mergeCell ref="BJ253:BQ253"/>
    <mergeCell ref="AI257:AP257"/>
    <mergeCell ref="AR257:AY257"/>
    <mergeCell ref="BA257:BH257"/>
    <mergeCell ref="BJ257:BQ257"/>
    <mergeCell ref="AI258:AP258"/>
    <mergeCell ref="AR258:AY258"/>
    <mergeCell ref="BA258:BH258"/>
    <mergeCell ref="BJ258:BQ258"/>
    <mergeCell ref="AI259:AP259"/>
    <mergeCell ref="AR259:AY259"/>
    <mergeCell ref="BA259:BH259"/>
    <mergeCell ref="BJ259:BQ259"/>
    <mergeCell ref="AI260:AP260"/>
    <mergeCell ref="AR260:AY260"/>
    <mergeCell ref="BA260:BH260"/>
    <mergeCell ref="BJ260:BQ260"/>
    <mergeCell ref="AI263:AP263"/>
    <mergeCell ref="AR263:AY263"/>
    <mergeCell ref="BA263:BH263"/>
    <mergeCell ref="BJ263:BQ263"/>
    <mergeCell ref="AI264:AP264"/>
    <mergeCell ref="AR264:AY264"/>
    <mergeCell ref="BA264:BH264"/>
    <mergeCell ref="BJ264:BQ264"/>
    <mergeCell ref="AI265:AP265"/>
    <mergeCell ref="AR265:AY265"/>
    <mergeCell ref="BA265:BH265"/>
    <mergeCell ref="BJ265:BQ265"/>
    <mergeCell ref="AI267:AP267"/>
    <mergeCell ref="AR267:AY267"/>
    <mergeCell ref="BA267:BH267"/>
    <mergeCell ref="BJ267:BQ267"/>
    <mergeCell ref="AI268:AP268"/>
    <mergeCell ref="AR268:AY268"/>
    <mergeCell ref="BA268:BH268"/>
    <mergeCell ref="BJ268:BQ268"/>
    <mergeCell ref="AI269:AP269"/>
    <mergeCell ref="AR269:AY269"/>
    <mergeCell ref="BA269:BH269"/>
    <mergeCell ref="BJ269:BQ269"/>
    <mergeCell ref="AI272:AP272"/>
    <mergeCell ref="AR272:AY272"/>
    <mergeCell ref="BA272:BH272"/>
    <mergeCell ref="BJ272:BQ272"/>
    <mergeCell ref="AR274:AY274"/>
    <mergeCell ref="BA274:BH274"/>
    <mergeCell ref="BJ274:BQ274"/>
    <mergeCell ref="AI273:AP273"/>
    <mergeCell ref="AR273:AY273"/>
    <mergeCell ref="BA273:BH273"/>
    <mergeCell ref="BJ273:BQ273"/>
    <mergeCell ref="CE1:CG1"/>
    <mergeCell ref="AI276:AP276"/>
    <mergeCell ref="AR276:AY276"/>
    <mergeCell ref="BA276:BH276"/>
    <mergeCell ref="BJ276:BQ276"/>
    <mergeCell ref="AI275:AP275"/>
    <mergeCell ref="AR275:AY275"/>
    <mergeCell ref="BA275:BH275"/>
    <mergeCell ref="BJ275:BQ275"/>
    <mergeCell ref="AI274:AP274"/>
  </mergeCells>
  <conditionalFormatting sqref="C2 AI115:AI116 AR115:AR116 BA115:BA116 BJ115:BJ116 BJ227:BJ228 AI171:AI172 AR171:AR172 BA171:BA172 BJ171:BJ172 AI227:AI228 AR227:AR228 BA227:BA228 C56 C110 C166 C222">
    <cfRule type="expression" priority="1" dxfId="0" stopIfTrue="1">
      <formula>$CB$4=1</formula>
    </cfRule>
    <cfRule type="expression" priority="2" dxfId="4" stopIfTrue="1">
      <formula>$CB$4=2</formula>
    </cfRule>
    <cfRule type="expression" priority="3" dxfId="2" stopIfTrue="1">
      <formula>$CB$4=3</formula>
    </cfRule>
  </conditionalFormatting>
  <conditionalFormatting sqref="C4:C5 C58:C59 C112:C113 C168:C169 C224:C225">
    <cfRule type="expression" priority="4" dxfId="5" stopIfTrue="1">
      <formula>$CB$8=1</formula>
    </cfRule>
    <cfRule type="expression" priority="5" dxfId="4" stopIfTrue="1">
      <formula>$CB$8=2</formula>
    </cfRule>
    <cfRule type="expression" priority="6" dxfId="2" stopIfTrue="1">
      <formula>$CB$8=3</formula>
    </cfRule>
  </conditionalFormatting>
  <conditionalFormatting sqref="C12:C13 C22 C33:C34 C40 C48 C271 C76 C87:C88 C94 C102 C122:C123 C132 C143:C144 C159 C150 C178:C179 C188 C199:C200 C206 C215 C234:C235 C244 C255:C256 C262 C66:C67">
    <cfRule type="expression" priority="7" dxfId="0" stopIfTrue="1">
      <formula>$CB$8=1</formula>
    </cfRule>
    <cfRule type="expression" priority="8" dxfId="4" stopIfTrue="1">
      <formula>$CB$8=2</formula>
    </cfRule>
    <cfRule type="expression" priority="9" dxfId="2" stopIfTrue="1">
      <formula>$CB$8=3</formula>
    </cfRule>
  </conditionalFormatting>
  <conditionalFormatting sqref="C20 C30:C31 C38 C44:C46 C53 C74 C84:C85 C92 C130 C140:C141 C148 C186 C196:C197 C204 C242 C260 C107 C155:C157 C164 C211:C213 C220 C267:C269 C276 AW20:BF20 BH20:BQ20 AW38:BF38 BH38:BQ38 BH30:BQ31 AW74:BF74 BH74:BQ74 AW92:BF92 BH92:BQ92 AW84:BF85 C98:C100 AI130:AP130 AR130:AY130 BA130:BH130 BJ130:BQ130 AI148:AP148 AR148:AY148 BA148:BH148 BJ148:BQ148 BJ140:BQ141 AI186:AP186 AR186:AY186 BA186:BH186 BJ186:BQ186 AI204:AP204 AR204:AY204 BA204:BH204 BJ204:BQ204 AI242:AP242 AR242:AY242 BA242:BH242 BJ242:BQ242 AW30:BF31 AW44:BF46 BH44:BQ46 AW53:BF53 BH53:BQ53 BH84:BQ85 AW98:BF100 BH98:BQ100 AW107:BF107 BH107:BQ107 AR267:AY269 BA140:BH141 AR140:AY141 BA155:BH157 AI155:AP157 AR155:AY157 BJ155:BQ157 BA164:BH164 AI164:AP164 AR164:AY164 BJ164:BQ164 BA220:BH220 AI220:AP220 AR220:AY220 BJ220:BQ220 BA276:BH276 AI276:AP276 AR276:AY276 BJ276:BQ276 BJ196:BQ197 AI196:AP197 BA196:BH197 AR196:AY197 BJ211:BQ213 AR211:AY213 C252:C253 BA211:BH213 BJ252:BQ253 AI252:AP253 BA252:BH253 AR252:AY253 BJ267:BQ269 AI267:AP269 BA267:BH269 AI140:AP141 AI211:AP213">
    <cfRule type="expression" priority="10" dxfId="0" stopIfTrue="1">
      <formula>$CB$14=1</formula>
    </cfRule>
    <cfRule type="expression" priority="11" dxfId="4" stopIfTrue="1">
      <formula>$CB$14=2</formula>
    </cfRule>
    <cfRule type="expression" priority="12" dxfId="2" stopIfTrue="1">
      <formula>$CB$14=3</formula>
    </cfRule>
  </conditionalFormatting>
  <printOptions/>
  <pageMargins left="0.6299212598425197" right="0.4724409448818898" top="0.5118110236220472" bottom="0.6299212598425197" header="0.2362204724409449" footer="0.35433070866141736"/>
  <pageSetup firstPageNumber="5" useFirstPageNumber="1" horizontalDpi="600" verticalDpi="600" orientation="portrait" paperSize="9" r:id="rId2"/>
  <headerFooter alignWithMargins="0">
    <oddHeader>&amp;RSPFR 2007</oddHeader>
    <oddFooter>&amp;LThis Statement is to be read in conjunction with the attached Notes&amp;Rpage &amp;P</oddFooter>
  </headerFooter>
  <rowBreaks count="1" manualBreakCount="1">
    <brk id="54" max="255" man="1"/>
  </rowBreaks>
  <drawing r:id="rId1"/>
</worksheet>
</file>

<file path=xl/worksheets/sheet6.xml><?xml version="1.0" encoding="utf-8"?>
<worksheet xmlns="http://schemas.openxmlformats.org/spreadsheetml/2006/main" xmlns:r="http://schemas.openxmlformats.org/officeDocument/2006/relationships">
  <sheetPr codeName="Sheet15"/>
  <dimension ref="B1:CG50"/>
  <sheetViews>
    <sheetView defaultGridColor="0" view="pageBreakPreview" zoomScale="110" zoomScaleSheetLayoutView="110" colorId="61" workbookViewId="0" topLeftCell="A1">
      <selection activeCell="A1" sqref="A1"/>
    </sheetView>
  </sheetViews>
  <sheetFormatPr defaultColWidth="9.33203125" defaultRowHeight="11.25"/>
  <cols>
    <col min="1" max="1" width="3.33203125" style="43" customWidth="1"/>
    <col min="2" max="2" width="1.3359375" style="43" customWidth="1"/>
    <col min="3" max="69" width="1.66796875" style="43" customWidth="1"/>
    <col min="70" max="70" width="1.3359375" style="43" customWidth="1"/>
    <col min="71" max="78" width="9.33203125" style="43" customWidth="1"/>
    <col min="79" max="79" width="33.33203125" style="183" customWidth="1"/>
    <col min="80" max="80" width="4" style="184" customWidth="1"/>
    <col min="81" max="81" width="3.5" style="183" customWidth="1"/>
    <col min="82" max="85" width="16" style="187" customWidth="1"/>
    <col min="86" max="16384" width="9.33203125" style="43" customWidth="1"/>
  </cols>
  <sheetData>
    <row r="1" spans="2:85" ht="12.75" customHeight="1">
      <c r="B1" s="41"/>
      <c r="CD1" s="189" t="s">
        <v>328</v>
      </c>
      <c r="CE1" s="231" t="s">
        <v>329</v>
      </c>
      <c r="CF1" s="231"/>
      <c r="CG1" s="231"/>
    </row>
    <row r="2" spans="3:85" ht="18">
      <c r="C2" s="44" t="str">
        <f>'SPFR - Front Cover'!C40</f>
        <v>Warrumbungle Shire Council</v>
      </c>
      <c r="E2" s="45"/>
      <c r="F2" s="45"/>
      <c r="CA2" s="80" t="s">
        <v>318</v>
      </c>
      <c r="CB2" s="183"/>
      <c r="CD2" s="184" t="s">
        <v>330</v>
      </c>
      <c r="CE2" s="184">
        <v>1</v>
      </c>
      <c r="CF2" s="184">
        <v>2</v>
      </c>
      <c r="CG2" s="184">
        <v>3</v>
      </c>
    </row>
    <row r="3" ht="21" customHeight="1" thickBot="1"/>
    <row r="4" spans="3:85" ht="18.75" thickBot="1">
      <c r="C4" s="46" t="str">
        <f>'Council Statement'!C4</f>
        <v>Special Purpose Financial Reports</v>
      </c>
      <c r="CA4" s="183" t="s">
        <v>323</v>
      </c>
      <c r="CB4" s="188">
        <f>Formatting!C4</f>
        <v>0</v>
      </c>
      <c r="CD4" s="182" t="s">
        <v>319</v>
      </c>
      <c r="CE4" s="171" t="s">
        <v>320</v>
      </c>
      <c r="CF4" s="185" t="s">
        <v>321</v>
      </c>
      <c r="CG4" s="186" t="s">
        <v>322</v>
      </c>
    </row>
    <row r="5" ht="13.5" thickBot="1">
      <c r="C5" s="54" t="str">
        <f>'Income Statements'!C5</f>
        <v>for the financial year ended 30 June 2007</v>
      </c>
    </row>
    <row r="6" spans="3:85" ht="13.5" thickBot="1">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CA6" s="183" t="s">
        <v>331</v>
      </c>
      <c r="CB6" s="188">
        <f>Formatting!C6</f>
        <v>0</v>
      </c>
      <c r="CD6" s="190" t="s">
        <v>332</v>
      </c>
      <c r="CE6" s="171" t="s">
        <v>320</v>
      </c>
      <c r="CF6" s="185" t="s">
        <v>321</v>
      </c>
      <c r="CG6" s="186" t="s">
        <v>322</v>
      </c>
    </row>
    <row r="7" spans="3:67" ht="15.75" thickBot="1">
      <c r="C7" s="48" t="s">
        <v>6</v>
      </c>
      <c r="F7" s="119"/>
      <c r="BI7" s="120"/>
      <c r="BJ7" s="120"/>
      <c r="BK7" s="120"/>
      <c r="BL7" s="120"/>
      <c r="BM7" s="120"/>
      <c r="BN7" s="120"/>
      <c r="BO7" s="120"/>
    </row>
    <row r="8" spans="79:85" ht="12.75" customHeight="1" thickBot="1">
      <c r="CA8" s="183" t="s">
        <v>324</v>
      </c>
      <c r="CB8" s="188">
        <f>Formatting!C8</f>
        <v>0</v>
      </c>
      <c r="CD8" s="171" t="s">
        <v>320</v>
      </c>
      <c r="CE8" s="182" t="s">
        <v>319</v>
      </c>
      <c r="CF8" s="185" t="s">
        <v>321</v>
      </c>
      <c r="CG8" s="186" t="s">
        <v>322</v>
      </c>
    </row>
    <row r="9" spans="6:67" ht="15" customHeight="1" thickBot="1">
      <c r="F9" s="235" t="s">
        <v>149</v>
      </c>
      <c r="G9" s="235"/>
      <c r="H9" s="235"/>
      <c r="I9" s="235"/>
      <c r="J9" s="104"/>
      <c r="K9" s="113" t="s">
        <v>150</v>
      </c>
      <c r="L9" s="113"/>
      <c r="M9" s="113"/>
      <c r="N9" s="113"/>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235" t="s">
        <v>121</v>
      </c>
      <c r="BJ9" s="235"/>
      <c r="BK9" s="235"/>
      <c r="BL9" s="235"/>
      <c r="BM9" s="235"/>
      <c r="BN9" s="235"/>
      <c r="BO9" s="235"/>
    </row>
    <row r="10" spans="6:85" ht="15" customHeight="1" thickBot="1">
      <c r="F10" s="121"/>
      <c r="G10" s="49"/>
      <c r="H10" s="49"/>
      <c r="I10" s="49"/>
      <c r="CA10" s="183" t="s">
        <v>325</v>
      </c>
      <c r="CB10" s="188">
        <f>Formatting!C10</f>
        <v>0</v>
      </c>
      <c r="CD10" s="182" t="s">
        <v>319</v>
      </c>
      <c r="CE10" s="171" t="s">
        <v>320</v>
      </c>
      <c r="CF10" s="185" t="s">
        <v>321</v>
      </c>
      <c r="CG10" s="186" t="s">
        <v>322</v>
      </c>
    </row>
    <row r="11" spans="6:67" ht="15" customHeight="1" thickBot="1">
      <c r="F11" s="257">
        <v>1</v>
      </c>
      <c r="G11" s="257"/>
      <c r="H11" s="257"/>
      <c r="I11" s="257"/>
      <c r="K11" s="54" t="s">
        <v>151</v>
      </c>
      <c r="BI11" s="234">
        <v>8</v>
      </c>
      <c r="BJ11" s="234"/>
      <c r="BK11" s="234"/>
      <c r="BL11" s="234"/>
      <c r="BM11" s="234"/>
      <c r="BN11" s="234"/>
      <c r="BO11" s="234"/>
    </row>
    <row r="12" spans="6:85" ht="15" customHeight="1" thickBot="1">
      <c r="F12" s="170"/>
      <c r="G12" s="170"/>
      <c r="H12" s="170"/>
      <c r="I12" s="170"/>
      <c r="K12" s="54"/>
      <c r="BI12" s="49"/>
      <c r="BJ12" s="49"/>
      <c r="BK12" s="49"/>
      <c r="BL12" s="49"/>
      <c r="BM12" s="49"/>
      <c r="BN12" s="49"/>
      <c r="BO12" s="49"/>
      <c r="CA12" s="183" t="s">
        <v>326</v>
      </c>
      <c r="CB12" s="188">
        <f>Formatting!C12</f>
        <v>0</v>
      </c>
      <c r="CD12" s="182" t="s">
        <v>319</v>
      </c>
      <c r="CE12" s="171" t="s">
        <v>320</v>
      </c>
      <c r="CF12" s="185" t="s">
        <v>321</v>
      </c>
      <c r="CG12" s="186" t="s">
        <v>322</v>
      </c>
    </row>
    <row r="13" spans="6:67" ht="15" customHeight="1" thickBot="1">
      <c r="F13" s="257">
        <v>2</v>
      </c>
      <c r="G13" s="257"/>
      <c r="H13" s="257"/>
      <c r="I13" s="257"/>
      <c r="K13" s="54" t="s">
        <v>158</v>
      </c>
      <c r="BI13" s="234">
        <v>12</v>
      </c>
      <c r="BJ13" s="234"/>
      <c r="BK13" s="234"/>
      <c r="BL13" s="234"/>
      <c r="BM13" s="234"/>
      <c r="BN13" s="234"/>
      <c r="BO13" s="234"/>
    </row>
    <row r="14" spans="6:85" ht="15" customHeight="1" thickBot="1">
      <c r="F14" s="170"/>
      <c r="G14" s="170"/>
      <c r="H14" s="170"/>
      <c r="I14" s="170"/>
      <c r="K14" s="54"/>
      <c r="BI14" s="49"/>
      <c r="BJ14" s="49"/>
      <c r="BK14" s="49"/>
      <c r="BL14" s="49"/>
      <c r="BM14" s="49"/>
      <c r="BN14" s="49"/>
      <c r="BO14" s="49"/>
      <c r="CA14" s="183" t="s">
        <v>327</v>
      </c>
      <c r="CB14" s="188">
        <f>Formatting!C14</f>
        <v>0</v>
      </c>
      <c r="CD14" s="182" t="s">
        <v>319</v>
      </c>
      <c r="CE14" s="171" t="s">
        <v>320</v>
      </c>
      <c r="CF14" s="185" t="s">
        <v>321</v>
      </c>
      <c r="CG14" s="186" t="s">
        <v>322</v>
      </c>
    </row>
    <row r="15" spans="6:67" ht="15" customHeight="1">
      <c r="F15" s="257">
        <v>3</v>
      </c>
      <c r="G15" s="257"/>
      <c r="H15" s="257"/>
      <c r="I15" s="257"/>
      <c r="K15" s="54" t="s">
        <v>159</v>
      </c>
      <c r="BI15" s="234">
        <v>14</v>
      </c>
      <c r="BJ15" s="234"/>
      <c r="BK15" s="234"/>
      <c r="BL15" s="234"/>
      <c r="BM15" s="234"/>
      <c r="BN15" s="234"/>
      <c r="BO15" s="234"/>
    </row>
    <row r="16" spans="6:85" s="47" customFormat="1" ht="15" customHeight="1">
      <c r="F16" s="122"/>
      <c r="G16" s="122"/>
      <c r="H16" s="122"/>
      <c r="I16" s="122"/>
      <c r="K16" s="123"/>
      <c r="BI16" s="124"/>
      <c r="BJ16" s="124"/>
      <c r="BK16" s="124"/>
      <c r="BL16" s="124"/>
      <c r="BM16" s="124"/>
      <c r="BN16" s="124"/>
      <c r="BO16" s="124"/>
      <c r="CA16" s="183"/>
      <c r="CB16" s="184"/>
      <c r="CC16" s="183"/>
      <c r="CD16" s="187"/>
      <c r="CE16" s="187"/>
      <c r="CF16" s="187"/>
      <c r="CG16" s="187"/>
    </row>
    <row r="17" spans="6:85" s="47" customFormat="1" ht="12.75">
      <c r="F17" s="122"/>
      <c r="G17" s="122"/>
      <c r="H17" s="122"/>
      <c r="I17" s="122"/>
      <c r="K17" s="123"/>
      <c r="BI17" s="124"/>
      <c r="BJ17" s="124"/>
      <c r="BK17" s="124"/>
      <c r="BL17" s="124"/>
      <c r="BM17" s="124"/>
      <c r="BN17" s="124"/>
      <c r="BO17" s="124"/>
      <c r="CA17" s="183"/>
      <c r="CB17" s="184"/>
      <c r="CC17" s="183"/>
      <c r="CD17" s="187"/>
      <c r="CE17" s="187"/>
      <c r="CF17" s="187"/>
      <c r="CG17" s="187"/>
    </row>
    <row r="18" spans="6:85" s="47" customFormat="1" ht="12.75">
      <c r="F18" s="122"/>
      <c r="G18" s="122"/>
      <c r="H18" s="122"/>
      <c r="I18" s="122"/>
      <c r="K18" s="123"/>
      <c r="BI18" s="124"/>
      <c r="BJ18" s="124"/>
      <c r="BK18" s="124"/>
      <c r="BL18" s="124"/>
      <c r="BM18" s="124"/>
      <c r="BN18" s="124"/>
      <c r="BO18" s="124"/>
      <c r="CA18" s="183"/>
      <c r="CB18" s="184"/>
      <c r="CC18" s="183"/>
      <c r="CD18" s="187"/>
      <c r="CE18" s="187"/>
      <c r="CF18" s="187"/>
      <c r="CG18" s="187"/>
    </row>
    <row r="19" spans="6:85" s="47" customFormat="1" ht="12.75">
      <c r="F19" s="122"/>
      <c r="G19" s="122"/>
      <c r="H19" s="122"/>
      <c r="I19" s="122"/>
      <c r="K19" s="123"/>
      <c r="BI19" s="124"/>
      <c r="BJ19" s="124"/>
      <c r="BK19" s="124"/>
      <c r="BL19" s="124"/>
      <c r="BM19" s="124"/>
      <c r="BN19" s="124"/>
      <c r="BO19" s="124"/>
      <c r="CA19" s="183"/>
      <c r="CB19" s="184"/>
      <c r="CC19" s="183"/>
      <c r="CD19" s="187"/>
      <c r="CE19" s="187"/>
      <c r="CF19" s="187"/>
      <c r="CG19" s="187"/>
    </row>
    <row r="20" spans="6:85" s="47" customFormat="1" ht="12.75">
      <c r="F20" s="122"/>
      <c r="G20" s="122"/>
      <c r="H20" s="122"/>
      <c r="I20" s="122"/>
      <c r="K20" s="123"/>
      <c r="BI20" s="124"/>
      <c r="BJ20" s="124"/>
      <c r="BK20" s="124"/>
      <c r="BL20" s="124"/>
      <c r="BM20" s="124"/>
      <c r="BN20" s="124"/>
      <c r="BO20" s="124"/>
      <c r="CA20" s="183"/>
      <c r="CB20" s="184"/>
      <c r="CC20" s="183"/>
      <c r="CD20" s="187"/>
      <c r="CE20" s="187"/>
      <c r="CF20" s="187"/>
      <c r="CG20" s="187"/>
    </row>
    <row r="21" spans="6:85" s="47" customFormat="1" ht="12.75">
      <c r="F21" s="122"/>
      <c r="G21" s="122"/>
      <c r="H21" s="122"/>
      <c r="I21" s="122"/>
      <c r="K21" s="123"/>
      <c r="BI21" s="124"/>
      <c r="BJ21" s="124"/>
      <c r="BK21" s="124"/>
      <c r="BL21" s="124"/>
      <c r="BM21" s="124"/>
      <c r="BN21" s="124"/>
      <c r="BO21" s="124"/>
      <c r="CA21" s="183"/>
      <c r="CB21" s="184"/>
      <c r="CC21" s="183"/>
      <c r="CD21" s="187"/>
      <c r="CE21" s="187"/>
      <c r="CF21" s="187"/>
      <c r="CG21" s="187"/>
    </row>
    <row r="22" spans="6:85" s="47" customFormat="1" ht="12.75">
      <c r="F22" s="122"/>
      <c r="G22" s="122"/>
      <c r="H22" s="122"/>
      <c r="I22" s="122"/>
      <c r="K22" s="123"/>
      <c r="BI22" s="124"/>
      <c r="BJ22" s="124"/>
      <c r="BK22" s="124"/>
      <c r="BL22" s="124"/>
      <c r="BM22" s="124"/>
      <c r="BN22" s="124"/>
      <c r="BO22" s="124"/>
      <c r="CA22" s="183"/>
      <c r="CB22" s="184"/>
      <c r="CC22" s="183"/>
      <c r="CD22" s="187"/>
      <c r="CE22" s="187"/>
      <c r="CF22" s="187"/>
      <c r="CG22" s="187"/>
    </row>
    <row r="23" spans="6:85" s="47" customFormat="1" ht="12.75">
      <c r="F23" s="122"/>
      <c r="G23" s="122"/>
      <c r="H23" s="122"/>
      <c r="I23" s="122"/>
      <c r="K23" s="123"/>
      <c r="BI23" s="124"/>
      <c r="BJ23" s="124"/>
      <c r="BK23" s="124"/>
      <c r="BL23" s="124"/>
      <c r="BM23" s="124"/>
      <c r="BN23" s="124"/>
      <c r="BO23" s="124"/>
      <c r="CA23" s="183"/>
      <c r="CB23" s="184"/>
      <c r="CC23" s="183"/>
      <c r="CD23" s="187"/>
      <c r="CE23" s="187"/>
      <c r="CF23" s="187"/>
      <c r="CG23" s="187"/>
    </row>
    <row r="24" spans="6:85" s="47" customFormat="1" ht="12.75">
      <c r="F24" s="122"/>
      <c r="G24" s="122"/>
      <c r="H24" s="122"/>
      <c r="I24" s="122"/>
      <c r="K24" s="123"/>
      <c r="BI24" s="124"/>
      <c r="BJ24" s="124"/>
      <c r="BK24" s="124"/>
      <c r="BL24" s="124"/>
      <c r="BM24" s="124"/>
      <c r="BN24" s="124"/>
      <c r="BO24" s="124"/>
      <c r="CA24" s="183"/>
      <c r="CB24" s="184"/>
      <c r="CC24" s="183"/>
      <c r="CD24" s="187"/>
      <c r="CE24" s="187"/>
      <c r="CF24" s="187"/>
      <c r="CG24" s="187"/>
    </row>
    <row r="25" spans="6:85" s="47" customFormat="1" ht="12.75">
      <c r="F25" s="122"/>
      <c r="G25" s="122"/>
      <c r="H25" s="122"/>
      <c r="I25" s="122"/>
      <c r="K25" s="123"/>
      <c r="BI25" s="124"/>
      <c r="BJ25" s="124"/>
      <c r="BK25" s="124"/>
      <c r="BL25" s="124"/>
      <c r="BM25" s="124"/>
      <c r="BN25" s="124"/>
      <c r="BO25" s="124"/>
      <c r="CA25" s="183"/>
      <c r="CB25" s="184"/>
      <c r="CC25" s="183"/>
      <c r="CD25" s="187"/>
      <c r="CE25" s="187"/>
      <c r="CF25" s="187"/>
      <c r="CG25" s="187"/>
    </row>
    <row r="26" spans="6:85" s="47" customFormat="1" ht="12.75">
      <c r="F26" s="122"/>
      <c r="G26" s="122"/>
      <c r="H26" s="122"/>
      <c r="I26" s="122"/>
      <c r="K26" s="123"/>
      <c r="BI26" s="124"/>
      <c r="BJ26" s="124"/>
      <c r="BK26" s="124"/>
      <c r="BL26" s="124"/>
      <c r="BM26" s="124"/>
      <c r="BN26" s="124"/>
      <c r="BO26" s="124"/>
      <c r="CA26" s="183"/>
      <c r="CB26" s="184"/>
      <c r="CC26" s="183"/>
      <c r="CD26" s="187"/>
      <c r="CE26" s="187"/>
      <c r="CF26" s="187"/>
      <c r="CG26" s="187"/>
    </row>
    <row r="27" spans="6:85" s="47" customFormat="1" ht="12.75">
      <c r="F27" s="125"/>
      <c r="G27" s="125"/>
      <c r="H27" s="125"/>
      <c r="I27" s="125"/>
      <c r="K27" s="123"/>
      <c r="BI27" s="124"/>
      <c r="BJ27" s="124"/>
      <c r="BK27" s="124"/>
      <c r="BL27" s="124"/>
      <c r="BM27" s="124"/>
      <c r="BN27" s="124"/>
      <c r="BO27" s="124"/>
      <c r="CA27" s="183"/>
      <c r="CB27" s="184"/>
      <c r="CC27" s="183"/>
      <c r="CD27" s="187"/>
      <c r="CE27" s="187"/>
      <c r="CF27" s="187"/>
      <c r="CG27" s="187"/>
    </row>
    <row r="28" spans="6:85" s="47" customFormat="1" ht="12.75">
      <c r="F28" s="122"/>
      <c r="G28" s="122"/>
      <c r="H28" s="122"/>
      <c r="I28" s="122"/>
      <c r="K28" s="123"/>
      <c r="BI28" s="124"/>
      <c r="BJ28" s="124"/>
      <c r="BK28" s="124"/>
      <c r="BL28" s="124"/>
      <c r="BM28" s="124"/>
      <c r="BN28" s="124"/>
      <c r="BO28" s="124"/>
      <c r="CA28" s="183"/>
      <c r="CB28" s="184"/>
      <c r="CC28" s="183"/>
      <c r="CD28" s="187"/>
      <c r="CE28" s="187"/>
      <c r="CF28" s="187"/>
      <c r="CG28" s="187"/>
    </row>
    <row r="29" spans="6:85" s="47" customFormat="1" ht="12.75">
      <c r="F29" s="122"/>
      <c r="G29" s="122"/>
      <c r="H29" s="122"/>
      <c r="I29" s="122"/>
      <c r="K29" s="123"/>
      <c r="BI29" s="124"/>
      <c r="BJ29" s="124"/>
      <c r="BK29" s="124"/>
      <c r="BL29" s="124"/>
      <c r="BM29" s="124"/>
      <c r="BN29" s="124"/>
      <c r="BO29" s="124"/>
      <c r="CA29" s="183"/>
      <c r="CB29" s="184"/>
      <c r="CC29" s="183"/>
      <c r="CD29" s="187"/>
      <c r="CE29" s="187"/>
      <c r="CF29" s="187"/>
      <c r="CG29" s="187"/>
    </row>
    <row r="30" spans="6:85" s="47" customFormat="1" ht="12.75">
      <c r="F30" s="122"/>
      <c r="G30" s="122"/>
      <c r="H30" s="122"/>
      <c r="I30" s="122"/>
      <c r="K30" s="123"/>
      <c r="BI30" s="124"/>
      <c r="BJ30" s="124"/>
      <c r="BK30" s="124"/>
      <c r="BL30" s="124"/>
      <c r="BM30" s="124"/>
      <c r="BN30" s="124"/>
      <c r="BO30" s="124"/>
      <c r="CA30" s="183"/>
      <c r="CB30" s="184"/>
      <c r="CC30" s="183"/>
      <c r="CD30" s="187"/>
      <c r="CE30" s="187"/>
      <c r="CF30" s="187"/>
      <c r="CG30" s="187"/>
    </row>
    <row r="31" spans="6:85" s="47" customFormat="1" ht="12.75">
      <c r="F31" s="122"/>
      <c r="G31" s="122"/>
      <c r="H31" s="122"/>
      <c r="I31" s="122"/>
      <c r="K31" s="123"/>
      <c r="BI31" s="124"/>
      <c r="BJ31" s="124"/>
      <c r="BK31" s="124"/>
      <c r="BL31" s="124"/>
      <c r="BM31" s="124"/>
      <c r="BN31" s="124"/>
      <c r="BO31" s="124"/>
      <c r="CA31" s="183"/>
      <c r="CB31" s="184"/>
      <c r="CC31" s="183"/>
      <c r="CD31" s="187"/>
      <c r="CE31" s="187"/>
      <c r="CF31" s="187"/>
      <c r="CG31" s="187"/>
    </row>
    <row r="32" spans="6:85" s="47" customFormat="1" ht="12.75">
      <c r="F32" s="122"/>
      <c r="G32" s="122"/>
      <c r="H32" s="122"/>
      <c r="I32" s="122"/>
      <c r="K32" s="123"/>
      <c r="BI32" s="124"/>
      <c r="BJ32" s="124"/>
      <c r="BK32" s="124"/>
      <c r="BL32" s="124"/>
      <c r="BM32" s="124"/>
      <c r="BN32" s="124"/>
      <c r="BO32" s="124"/>
      <c r="CA32" s="183"/>
      <c r="CB32" s="184"/>
      <c r="CC32" s="183"/>
      <c r="CD32" s="187"/>
      <c r="CE32" s="187"/>
      <c r="CF32" s="187"/>
      <c r="CG32" s="187"/>
    </row>
    <row r="33" spans="6:85" s="47" customFormat="1" ht="12.75">
      <c r="F33" s="122"/>
      <c r="G33" s="122"/>
      <c r="H33" s="122"/>
      <c r="I33" s="122"/>
      <c r="K33" s="123"/>
      <c r="BI33" s="124"/>
      <c r="BJ33" s="124"/>
      <c r="BK33" s="124"/>
      <c r="BL33" s="124"/>
      <c r="BM33" s="124"/>
      <c r="BN33" s="124"/>
      <c r="BO33" s="124"/>
      <c r="CA33" s="183"/>
      <c r="CB33" s="184"/>
      <c r="CC33" s="183"/>
      <c r="CD33" s="187"/>
      <c r="CE33" s="187"/>
      <c r="CF33" s="187"/>
      <c r="CG33" s="187"/>
    </row>
    <row r="34" spans="6:85" s="47" customFormat="1" ht="12.75">
      <c r="F34" s="122"/>
      <c r="G34" s="122"/>
      <c r="H34" s="122"/>
      <c r="I34" s="122"/>
      <c r="K34" s="123"/>
      <c r="BI34" s="124"/>
      <c r="BJ34" s="124"/>
      <c r="BK34" s="124"/>
      <c r="BL34" s="124"/>
      <c r="BM34" s="124"/>
      <c r="BN34" s="124"/>
      <c r="BO34" s="124"/>
      <c r="CA34" s="183"/>
      <c r="CB34" s="184"/>
      <c r="CC34" s="183"/>
      <c r="CD34" s="187"/>
      <c r="CE34" s="187"/>
      <c r="CF34" s="187"/>
      <c r="CG34" s="187"/>
    </row>
    <row r="35" spans="6:85" s="47" customFormat="1" ht="12.75">
      <c r="F35" s="122"/>
      <c r="G35" s="122"/>
      <c r="H35" s="122"/>
      <c r="I35" s="122"/>
      <c r="K35" s="123"/>
      <c r="BI35" s="124"/>
      <c r="BJ35" s="124"/>
      <c r="BK35" s="124"/>
      <c r="BL35" s="124"/>
      <c r="BM35" s="124"/>
      <c r="BN35" s="124"/>
      <c r="BO35" s="124"/>
      <c r="CA35" s="183"/>
      <c r="CB35" s="184"/>
      <c r="CC35" s="183"/>
      <c r="CD35" s="187"/>
      <c r="CE35" s="187"/>
      <c r="CF35" s="187"/>
      <c r="CG35" s="187"/>
    </row>
    <row r="36" spans="6:85" s="47" customFormat="1" ht="12.75">
      <c r="F36" s="122"/>
      <c r="G36" s="122"/>
      <c r="H36" s="122"/>
      <c r="I36" s="122"/>
      <c r="K36" s="123"/>
      <c r="BI36" s="124"/>
      <c r="BJ36" s="124"/>
      <c r="BK36" s="124"/>
      <c r="BL36" s="124"/>
      <c r="BM36" s="124"/>
      <c r="BN36" s="124"/>
      <c r="BO36" s="124"/>
      <c r="CA36" s="183"/>
      <c r="CB36" s="184"/>
      <c r="CC36" s="183"/>
      <c r="CD36" s="187"/>
      <c r="CE36" s="187"/>
      <c r="CF36" s="187"/>
      <c r="CG36" s="187"/>
    </row>
    <row r="37" spans="6:85" s="47" customFormat="1" ht="12.75">
      <c r="F37" s="122"/>
      <c r="G37" s="122"/>
      <c r="H37" s="122"/>
      <c r="I37" s="122"/>
      <c r="K37" s="123"/>
      <c r="BI37" s="124"/>
      <c r="BJ37" s="124"/>
      <c r="BK37" s="124"/>
      <c r="BL37" s="124"/>
      <c r="BM37" s="124"/>
      <c r="BN37" s="124"/>
      <c r="BO37" s="124"/>
      <c r="CA37" s="183"/>
      <c r="CB37" s="184"/>
      <c r="CC37" s="183"/>
      <c r="CD37" s="187"/>
      <c r="CE37" s="187"/>
      <c r="CF37" s="187"/>
      <c r="CG37" s="187"/>
    </row>
    <row r="38" spans="6:85" s="47" customFormat="1" ht="12.75">
      <c r="F38" s="122"/>
      <c r="G38" s="122"/>
      <c r="H38" s="122"/>
      <c r="I38" s="122"/>
      <c r="K38" s="123"/>
      <c r="BI38" s="124"/>
      <c r="BJ38" s="124"/>
      <c r="BK38" s="124"/>
      <c r="BL38" s="124"/>
      <c r="BM38" s="124"/>
      <c r="BN38" s="124"/>
      <c r="BO38" s="124"/>
      <c r="CA38" s="183"/>
      <c r="CB38" s="184"/>
      <c r="CC38" s="183"/>
      <c r="CD38" s="187"/>
      <c r="CE38" s="187"/>
      <c r="CF38" s="187"/>
      <c r="CG38" s="187"/>
    </row>
    <row r="39" spans="6:85" s="47" customFormat="1" ht="12.75">
      <c r="F39" s="122"/>
      <c r="G39" s="122"/>
      <c r="H39" s="122"/>
      <c r="I39" s="122"/>
      <c r="K39" s="123"/>
      <c r="BI39" s="124"/>
      <c r="BJ39" s="124"/>
      <c r="BK39" s="124"/>
      <c r="BL39" s="124"/>
      <c r="BM39" s="124"/>
      <c r="BN39" s="124"/>
      <c r="BO39" s="124"/>
      <c r="CA39" s="183"/>
      <c r="CB39" s="184"/>
      <c r="CC39" s="183"/>
      <c r="CD39" s="187"/>
      <c r="CE39" s="187"/>
      <c r="CF39" s="187"/>
      <c r="CG39" s="187"/>
    </row>
    <row r="40" spans="6:85" s="47" customFormat="1" ht="12.75">
      <c r="F40" s="122"/>
      <c r="G40" s="122"/>
      <c r="H40" s="122"/>
      <c r="I40" s="122"/>
      <c r="K40" s="123"/>
      <c r="BI40" s="124"/>
      <c r="BJ40" s="124"/>
      <c r="BK40" s="124"/>
      <c r="BL40" s="124"/>
      <c r="BM40" s="124"/>
      <c r="BN40" s="124"/>
      <c r="BO40" s="124"/>
      <c r="CA40" s="183"/>
      <c r="CB40" s="184"/>
      <c r="CC40" s="183"/>
      <c r="CD40" s="187"/>
      <c r="CE40" s="187"/>
      <c r="CF40" s="187"/>
      <c r="CG40" s="187"/>
    </row>
    <row r="41" spans="6:85" s="47" customFormat="1" ht="12.75">
      <c r="F41" s="122"/>
      <c r="G41" s="122"/>
      <c r="H41" s="122"/>
      <c r="I41" s="122"/>
      <c r="K41" s="123"/>
      <c r="BI41" s="124"/>
      <c r="BJ41" s="124"/>
      <c r="BK41" s="124"/>
      <c r="BL41" s="124"/>
      <c r="BM41" s="124"/>
      <c r="BN41" s="124"/>
      <c r="BO41" s="124"/>
      <c r="CA41" s="183"/>
      <c r="CB41" s="184"/>
      <c r="CC41" s="183"/>
      <c r="CD41" s="187"/>
      <c r="CE41" s="187"/>
      <c r="CF41" s="187"/>
      <c r="CG41" s="187"/>
    </row>
    <row r="42" spans="6:85" s="47" customFormat="1" ht="12.75">
      <c r="F42" s="122"/>
      <c r="G42" s="122"/>
      <c r="H42" s="122"/>
      <c r="I42" s="122"/>
      <c r="K42" s="123"/>
      <c r="BI42" s="124"/>
      <c r="BJ42" s="124"/>
      <c r="BK42" s="124"/>
      <c r="BL42" s="124"/>
      <c r="BM42" s="124"/>
      <c r="BN42" s="124"/>
      <c r="BO42" s="124"/>
      <c r="CA42" s="183"/>
      <c r="CB42" s="184"/>
      <c r="CC42" s="183"/>
      <c r="CD42" s="187"/>
      <c r="CE42" s="187"/>
      <c r="CF42" s="187"/>
      <c r="CG42" s="187"/>
    </row>
    <row r="43" spans="6:85" s="47" customFormat="1" ht="12.75">
      <c r="F43" s="122"/>
      <c r="G43" s="122"/>
      <c r="H43" s="122"/>
      <c r="I43" s="122"/>
      <c r="K43" s="123"/>
      <c r="BI43" s="124"/>
      <c r="BJ43" s="124"/>
      <c r="BK43" s="124"/>
      <c r="BL43" s="124"/>
      <c r="BM43" s="124"/>
      <c r="BN43" s="124"/>
      <c r="BO43" s="124"/>
      <c r="CA43" s="183"/>
      <c r="CB43" s="184"/>
      <c r="CC43" s="183"/>
      <c r="CD43" s="187"/>
      <c r="CE43" s="187"/>
      <c r="CF43" s="187"/>
      <c r="CG43" s="187"/>
    </row>
    <row r="44" spans="6:85" s="47" customFormat="1" ht="12.75">
      <c r="F44" s="122"/>
      <c r="G44" s="122"/>
      <c r="H44" s="122"/>
      <c r="I44" s="122"/>
      <c r="K44" s="123"/>
      <c r="BI44" s="124"/>
      <c r="BJ44" s="124"/>
      <c r="BK44" s="124"/>
      <c r="BL44" s="124"/>
      <c r="BM44" s="124"/>
      <c r="BN44" s="124"/>
      <c r="BO44" s="124"/>
      <c r="CA44" s="183"/>
      <c r="CB44" s="184"/>
      <c r="CC44" s="183"/>
      <c r="CD44" s="187"/>
      <c r="CE44" s="187"/>
      <c r="CF44" s="187"/>
      <c r="CG44" s="187"/>
    </row>
    <row r="45" spans="6:85" s="47" customFormat="1" ht="12.75">
      <c r="F45" s="122"/>
      <c r="G45" s="122"/>
      <c r="H45" s="122"/>
      <c r="I45" s="122"/>
      <c r="K45" s="123"/>
      <c r="BI45" s="124"/>
      <c r="BJ45" s="124"/>
      <c r="BK45" s="124"/>
      <c r="BL45" s="124"/>
      <c r="BM45" s="124"/>
      <c r="BN45" s="124"/>
      <c r="BO45" s="124"/>
      <c r="CA45" s="183"/>
      <c r="CB45" s="184"/>
      <c r="CC45" s="183"/>
      <c r="CD45" s="187"/>
      <c r="CE45" s="187"/>
      <c r="CF45" s="187"/>
      <c r="CG45" s="187"/>
    </row>
    <row r="46" spans="6:85" s="47" customFormat="1" ht="12.75">
      <c r="F46" s="122"/>
      <c r="G46" s="122"/>
      <c r="H46" s="122"/>
      <c r="I46" s="122"/>
      <c r="K46" s="123"/>
      <c r="BI46" s="124"/>
      <c r="BJ46" s="124"/>
      <c r="BK46" s="124"/>
      <c r="BL46" s="124"/>
      <c r="BM46" s="124"/>
      <c r="BN46" s="124"/>
      <c r="BO46" s="124"/>
      <c r="CA46" s="183"/>
      <c r="CB46" s="184"/>
      <c r="CC46" s="183"/>
      <c r="CD46" s="187"/>
      <c r="CE46" s="187"/>
      <c r="CF46" s="187"/>
      <c r="CG46" s="187"/>
    </row>
    <row r="47" spans="6:85" s="47" customFormat="1" ht="12.75">
      <c r="F47" s="122"/>
      <c r="G47" s="122"/>
      <c r="H47" s="122"/>
      <c r="I47" s="122"/>
      <c r="K47" s="123"/>
      <c r="BI47" s="124"/>
      <c r="BJ47" s="124"/>
      <c r="BK47" s="124"/>
      <c r="BL47" s="124"/>
      <c r="BM47" s="124"/>
      <c r="BN47" s="124"/>
      <c r="BO47" s="124"/>
      <c r="CA47" s="183"/>
      <c r="CB47" s="184"/>
      <c r="CC47" s="183"/>
      <c r="CD47" s="187"/>
      <c r="CE47" s="187"/>
      <c r="CF47" s="187"/>
      <c r="CG47" s="187"/>
    </row>
    <row r="48" spans="6:85" s="47" customFormat="1" ht="12.75">
      <c r="F48" s="122"/>
      <c r="G48" s="122"/>
      <c r="H48" s="122"/>
      <c r="I48" s="122"/>
      <c r="K48" s="123"/>
      <c r="BI48" s="124"/>
      <c r="BJ48" s="124"/>
      <c r="BK48" s="124"/>
      <c r="BL48" s="124"/>
      <c r="BM48" s="124"/>
      <c r="BN48" s="124"/>
      <c r="BO48" s="124"/>
      <c r="CA48" s="183"/>
      <c r="CB48" s="184"/>
      <c r="CC48" s="183"/>
      <c r="CD48" s="187"/>
      <c r="CE48" s="187"/>
      <c r="CF48" s="187"/>
      <c r="CG48" s="187"/>
    </row>
    <row r="49" spans="6:85" s="47" customFormat="1" ht="12.75">
      <c r="F49" s="122"/>
      <c r="G49" s="122"/>
      <c r="H49" s="122"/>
      <c r="I49" s="122"/>
      <c r="K49" s="123"/>
      <c r="BI49" s="124"/>
      <c r="BJ49" s="124"/>
      <c r="BK49" s="124"/>
      <c r="BL49" s="124"/>
      <c r="BM49" s="124"/>
      <c r="BN49" s="124"/>
      <c r="BO49" s="124"/>
      <c r="CA49" s="183"/>
      <c r="CB49" s="184"/>
      <c r="CC49" s="183"/>
      <c r="CD49" s="187"/>
      <c r="CE49" s="187"/>
      <c r="CF49" s="187"/>
      <c r="CG49" s="187"/>
    </row>
    <row r="50" spans="6:85" s="47" customFormat="1" ht="12.75">
      <c r="F50" s="122"/>
      <c r="G50" s="122"/>
      <c r="H50" s="122"/>
      <c r="I50" s="122"/>
      <c r="K50" s="123"/>
      <c r="BI50" s="124"/>
      <c r="BJ50" s="124"/>
      <c r="BK50" s="124"/>
      <c r="BL50" s="124"/>
      <c r="BM50" s="124"/>
      <c r="BN50" s="124"/>
      <c r="BO50" s="124"/>
      <c r="CA50" s="183"/>
      <c r="CB50" s="184"/>
      <c r="CC50" s="183"/>
      <c r="CD50" s="187"/>
      <c r="CE50" s="187"/>
      <c r="CF50" s="187"/>
      <c r="CG50" s="187"/>
    </row>
  </sheetData>
  <mergeCells count="9">
    <mergeCell ref="CE1:CG1"/>
    <mergeCell ref="BI15:BO15"/>
    <mergeCell ref="F15:I15"/>
    <mergeCell ref="F9:I9"/>
    <mergeCell ref="BI9:BO9"/>
    <mergeCell ref="F11:I11"/>
    <mergeCell ref="F13:I13"/>
    <mergeCell ref="BI11:BO11"/>
    <mergeCell ref="BI13:BO13"/>
  </mergeCells>
  <conditionalFormatting sqref="C2 C7">
    <cfRule type="expression" priority="1" dxfId="0" stopIfTrue="1">
      <formula>$CB$4=1</formula>
    </cfRule>
    <cfRule type="expression" priority="2" dxfId="4" stopIfTrue="1">
      <formula>$CB$4=2</formula>
    </cfRule>
    <cfRule type="expression" priority="3" dxfId="2" stopIfTrue="1">
      <formula>$CB$4=3</formula>
    </cfRule>
  </conditionalFormatting>
  <conditionalFormatting sqref="C4:C5">
    <cfRule type="expression" priority="4" dxfId="5" stopIfTrue="1">
      <formula>$CB$8=1</formula>
    </cfRule>
    <cfRule type="expression" priority="5" dxfId="4" stopIfTrue="1">
      <formula>$CB$8=2</formula>
    </cfRule>
    <cfRule type="expression" priority="6" dxfId="2" stopIfTrue="1">
      <formula>$CB$8=3</formula>
    </cfRule>
  </conditionalFormatting>
  <conditionalFormatting sqref="F9:I9 K9:N9 BI9:BO9">
    <cfRule type="expression" priority="7" dxfId="0" stopIfTrue="1">
      <formula>$CB$12=1</formula>
    </cfRule>
    <cfRule type="expression" priority="8" dxfId="4" stopIfTrue="1">
      <formula>$CB$12=2</formula>
    </cfRule>
    <cfRule type="expression" priority="9" dxfId="2" stopIfTrue="1">
      <formula>$CB$12=3</formula>
    </cfRule>
  </conditionalFormatting>
  <printOptions/>
  <pageMargins left="0.6299212598425197" right="0.4724409448818898" top="0.5118110236220472" bottom="0.6299212598425197" header="0.2362204724409449" footer="0.35433070866141736"/>
  <pageSetup firstPageNumber="7" useFirstPageNumber="1" horizontalDpi="600" verticalDpi="600" orientation="portrait" paperSize="9" r:id="rId2"/>
  <headerFooter alignWithMargins="0">
    <oddHeader>&amp;RSPFR 2007</oddHeader>
    <oddFooter>&amp;Rpage &amp;P</oddFooter>
  </headerFooter>
  <drawing r:id="rId1"/>
</worksheet>
</file>

<file path=xl/worksheets/sheet7.xml><?xml version="1.0" encoding="utf-8"?>
<worksheet xmlns="http://schemas.openxmlformats.org/spreadsheetml/2006/main" xmlns:r="http://schemas.openxmlformats.org/officeDocument/2006/relationships">
  <sheetPr codeName="Sheet10"/>
  <dimension ref="B1:CG14"/>
  <sheetViews>
    <sheetView defaultGridColor="0" view="pageBreakPreview" zoomScale="110" zoomScaleSheetLayoutView="110" colorId="61" workbookViewId="0" topLeftCell="A1">
      <selection activeCell="A1" sqref="A1"/>
    </sheetView>
  </sheetViews>
  <sheetFormatPr defaultColWidth="9.33203125" defaultRowHeight="11.25"/>
  <cols>
    <col min="1" max="1" width="3.33203125" style="43" customWidth="1"/>
    <col min="2" max="2" width="1.3359375" style="43" customWidth="1"/>
    <col min="3" max="69" width="1.66796875" style="43" customWidth="1"/>
    <col min="70" max="70" width="1.3359375" style="43" customWidth="1"/>
    <col min="71" max="78" width="9.33203125" style="43" customWidth="1"/>
    <col min="79" max="79" width="33.33203125" style="183" customWidth="1"/>
    <col min="80" max="80" width="4" style="184" customWidth="1"/>
    <col min="81" max="81" width="3.5" style="183" customWidth="1"/>
    <col min="82" max="85" width="16" style="187" customWidth="1"/>
    <col min="86" max="16384" width="9.33203125" style="43" customWidth="1"/>
  </cols>
  <sheetData>
    <row r="1" spans="2:85" ht="12.75" customHeight="1">
      <c r="B1" s="41"/>
      <c r="CD1" s="189" t="s">
        <v>328</v>
      </c>
      <c r="CE1" s="231" t="s">
        <v>329</v>
      </c>
      <c r="CF1" s="231"/>
      <c r="CG1" s="231"/>
    </row>
    <row r="2" spans="3:85" ht="18">
      <c r="C2" s="44" t="str">
        <f>'SPFR - Front Cover'!C40</f>
        <v>Warrumbungle Shire Council</v>
      </c>
      <c r="E2" s="45"/>
      <c r="F2" s="45"/>
      <c r="CA2" s="80" t="s">
        <v>318</v>
      </c>
      <c r="CB2" s="183"/>
      <c r="CD2" s="184" t="s">
        <v>330</v>
      </c>
      <c r="CE2" s="184">
        <v>1</v>
      </c>
      <c r="CF2" s="184">
        <v>2</v>
      </c>
      <c r="CG2" s="184">
        <v>3</v>
      </c>
    </row>
    <row r="3" ht="21" customHeight="1" thickBot="1"/>
    <row r="4" spans="3:85" ht="18.75" thickBot="1">
      <c r="C4" s="46" t="s">
        <v>102</v>
      </c>
      <c r="CA4" s="183" t="s">
        <v>323</v>
      </c>
      <c r="CB4" s="188">
        <f>Formatting!C4</f>
        <v>0</v>
      </c>
      <c r="CD4" s="182" t="s">
        <v>319</v>
      </c>
      <c r="CE4" s="171" t="s">
        <v>320</v>
      </c>
      <c r="CF4" s="185" t="s">
        <v>321</v>
      </c>
      <c r="CG4" s="186" t="s">
        <v>322</v>
      </c>
    </row>
    <row r="5" ht="13.5" thickBot="1">
      <c r="C5" s="54" t="str">
        <f>'Notes - Table of Contents'!C5</f>
        <v>for the financial year ended 30 June 2007</v>
      </c>
    </row>
    <row r="6" spans="79:85" ht="13.5" thickBot="1">
      <c r="CA6" s="183" t="s">
        <v>331</v>
      </c>
      <c r="CB6" s="188">
        <f>Formatting!C6</f>
        <v>0</v>
      </c>
      <c r="CD6" s="190" t="s">
        <v>332</v>
      </c>
      <c r="CE6" s="171" t="s">
        <v>320</v>
      </c>
      <c r="CF6" s="185" t="s">
        <v>321</v>
      </c>
      <c r="CG6" s="186" t="s">
        <v>322</v>
      </c>
    </row>
    <row r="7" ht="18.75" thickBot="1">
      <c r="C7" s="44" t="s">
        <v>152</v>
      </c>
    </row>
    <row r="8" spans="79:85" ht="13.5" thickBot="1">
      <c r="CA8" s="183" t="s">
        <v>324</v>
      </c>
      <c r="CB8" s="188">
        <f>Formatting!C8</f>
        <v>0</v>
      </c>
      <c r="CD8" s="171" t="s">
        <v>320</v>
      </c>
      <c r="CE8" s="182" t="s">
        <v>319</v>
      </c>
      <c r="CF8" s="185" t="s">
        <v>321</v>
      </c>
      <c r="CG8" s="186" t="s">
        <v>322</v>
      </c>
    </row>
    <row r="9" ht="13.5" thickBot="1">
      <c r="C9" s="74" t="s">
        <v>153</v>
      </c>
    </row>
    <row r="10" spans="79:85" ht="13.5" thickBot="1">
      <c r="CA10" s="183" t="s">
        <v>325</v>
      </c>
      <c r="CB10" s="188">
        <f>Formatting!C10</f>
        <v>0</v>
      </c>
      <c r="CD10" s="182" t="s">
        <v>319</v>
      </c>
      <c r="CE10" s="171" t="s">
        <v>320</v>
      </c>
      <c r="CF10" s="185" t="s">
        <v>321</v>
      </c>
      <c r="CG10" s="186" t="s">
        <v>322</v>
      </c>
    </row>
    <row r="11" ht="13.5" thickBot="1"/>
    <row r="12" spans="79:85" ht="13.5" thickBot="1">
      <c r="CA12" s="183" t="s">
        <v>326</v>
      </c>
      <c r="CB12" s="188">
        <f>Formatting!C12</f>
        <v>0</v>
      </c>
      <c r="CD12" s="182" t="s">
        <v>319</v>
      </c>
      <c r="CE12" s="171" t="s">
        <v>320</v>
      </c>
      <c r="CF12" s="185" t="s">
        <v>321</v>
      </c>
      <c r="CG12" s="186" t="s">
        <v>322</v>
      </c>
    </row>
    <row r="13" ht="13.5" thickBot="1"/>
    <row r="14" spans="79:85" ht="13.5" thickBot="1">
      <c r="CA14" s="183" t="s">
        <v>327</v>
      </c>
      <c r="CB14" s="188">
        <f>Formatting!C14</f>
        <v>0</v>
      </c>
      <c r="CD14" s="182" t="s">
        <v>319</v>
      </c>
      <c r="CE14" s="171" t="s">
        <v>320</v>
      </c>
      <c r="CF14" s="185" t="s">
        <v>321</v>
      </c>
      <c r="CG14" s="186" t="s">
        <v>322</v>
      </c>
    </row>
  </sheetData>
  <mergeCells count="1">
    <mergeCell ref="CE1:CG1"/>
  </mergeCells>
  <conditionalFormatting sqref="C2 C7">
    <cfRule type="expression" priority="1" dxfId="0" stopIfTrue="1">
      <formula>$CB$4=1</formula>
    </cfRule>
    <cfRule type="expression" priority="2" dxfId="4" stopIfTrue="1">
      <formula>$CB$4=2</formula>
    </cfRule>
    <cfRule type="expression" priority="3" dxfId="2" stopIfTrue="1">
      <formula>$CB$4=3</formula>
    </cfRule>
  </conditionalFormatting>
  <conditionalFormatting sqref="C4:C5">
    <cfRule type="expression" priority="4" dxfId="5" stopIfTrue="1">
      <formula>$CB$8=1</formula>
    </cfRule>
    <cfRule type="expression" priority="5" dxfId="4" stopIfTrue="1">
      <formula>$CB$8=2</formula>
    </cfRule>
    <cfRule type="expression" priority="6" dxfId="2" stopIfTrue="1">
      <formula>$CB$8=3</formula>
    </cfRule>
  </conditionalFormatting>
  <printOptions/>
  <pageMargins left="0.6299212598425197" right="0.4724409448818898" top="0.5118110236220472" bottom="0.6299212598425197" header="0.2362204724409449" footer="0.35433070866141736"/>
  <pageSetup firstPageNumber="8" useFirstPageNumber="1" horizontalDpi="600" verticalDpi="600" orientation="portrait" paperSize="9" r:id="rId2"/>
  <headerFooter alignWithMargins="0">
    <oddHeader>&amp;RSPFR 2007</oddHeader>
  </headerFooter>
  <drawing r:id="rId1"/>
</worksheet>
</file>

<file path=xl/worksheets/sheet8.xml><?xml version="1.0" encoding="utf-8"?>
<worksheet xmlns="http://schemas.openxmlformats.org/spreadsheetml/2006/main" xmlns:r="http://schemas.openxmlformats.org/officeDocument/2006/relationships">
  <sheetPr codeName="Sheet11"/>
  <dimension ref="B1:CG115"/>
  <sheetViews>
    <sheetView defaultGridColor="0" view="pageBreakPreview" zoomScale="110" zoomScaleSheetLayoutView="110" colorId="61" workbookViewId="0" topLeftCell="A1">
      <selection activeCell="A1" sqref="A1"/>
    </sheetView>
  </sheetViews>
  <sheetFormatPr defaultColWidth="9.33203125" defaultRowHeight="11.25"/>
  <cols>
    <col min="1" max="1" width="3.33203125" style="43" customWidth="1"/>
    <col min="2" max="2" width="1.3359375" style="43" customWidth="1"/>
    <col min="3" max="69" width="1.66796875" style="43" customWidth="1"/>
    <col min="70" max="70" width="1.3359375" style="43" customWidth="1"/>
    <col min="71" max="78" width="9.33203125" style="43" customWidth="1"/>
    <col min="79" max="79" width="33.33203125" style="183" customWidth="1"/>
    <col min="80" max="80" width="4" style="184" customWidth="1"/>
    <col min="81" max="81" width="3.5" style="183" customWidth="1"/>
    <col min="82" max="85" width="16" style="187" customWidth="1"/>
    <col min="86" max="16384" width="9.33203125" style="43" customWidth="1"/>
  </cols>
  <sheetData>
    <row r="1" spans="2:85" ht="12.75" customHeight="1">
      <c r="B1" s="41"/>
      <c r="BZ1" s="49" t="s">
        <v>1</v>
      </c>
      <c r="CD1" s="189" t="s">
        <v>328</v>
      </c>
      <c r="CE1" s="231" t="s">
        <v>329</v>
      </c>
      <c r="CF1" s="231"/>
      <c r="CG1" s="231"/>
    </row>
    <row r="2" spans="3:85" ht="18">
      <c r="C2" s="44" t="str">
        <f>'SPFR - Front Cover'!C40</f>
        <v>Warrumbungle Shire Council</v>
      </c>
      <c r="E2" s="45"/>
      <c r="F2" s="45"/>
      <c r="BZ2" s="49" t="s">
        <v>2</v>
      </c>
      <c r="CA2" s="80" t="s">
        <v>318</v>
      </c>
      <c r="CB2" s="183"/>
      <c r="CD2" s="184" t="s">
        <v>330</v>
      </c>
      <c r="CE2" s="184">
        <v>1</v>
      </c>
      <c r="CF2" s="184">
        <v>2</v>
      </c>
      <c r="CG2" s="184">
        <v>3</v>
      </c>
    </row>
    <row r="3" ht="21" customHeight="1" thickBot="1"/>
    <row r="4" spans="3:85" ht="18.75" thickBot="1">
      <c r="C4" s="46" t="s">
        <v>102</v>
      </c>
      <c r="D4" s="46"/>
      <c r="CA4" s="183" t="s">
        <v>323</v>
      </c>
      <c r="CB4" s="188">
        <f>Formatting!C4</f>
        <v>0</v>
      </c>
      <c r="CD4" s="182" t="s">
        <v>319</v>
      </c>
      <c r="CE4" s="171" t="s">
        <v>320</v>
      </c>
      <c r="CF4" s="185" t="s">
        <v>321</v>
      </c>
      <c r="CG4" s="186" t="s">
        <v>322</v>
      </c>
    </row>
    <row r="5" spans="3:4" ht="13.5" thickBot="1">
      <c r="C5" s="54" t="str">
        <f>'Notes - Table of Contents'!$C$5</f>
        <v>for the financial year ended 30 June 2007</v>
      </c>
      <c r="D5" s="54"/>
    </row>
    <row r="6" spans="79:85" ht="13.5" thickBot="1">
      <c r="CA6" s="183" t="s">
        <v>331</v>
      </c>
      <c r="CB6" s="188">
        <f>Formatting!C6</f>
        <v>0</v>
      </c>
      <c r="CD6" s="190" t="s">
        <v>332</v>
      </c>
      <c r="CE6" s="171" t="s">
        <v>320</v>
      </c>
      <c r="CF6" s="185" t="s">
        <v>321</v>
      </c>
      <c r="CG6" s="186" t="s">
        <v>322</v>
      </c>
    </row>
    <row r="7" ht="18.75" thickBot="1">
      <c r="C7" s="44" t="s">
        <v>103</v>
      </c>
    </row>
    <row r="8" spans="3:85" ht="18.75" thickBot="1">
      <c r="C8" s="44" t="s">
        <v>160</v>
      </c>
      <c r="CA8" s="183" t="s">
        <v>324</v>
      </c>
      <c r="CB8" s="188">
        <f>Formatting!C8</f>
        <v>0</v>
      </c>
      <c r="CD8" s="171" t="s">
        <v>320</v>
      </c>
      <c r="CE8" s="182" t="s">
        <v>319</v>
      </c>
      <c r="CF8" s="185" t="s">
        <v>321</v>
      </c>
      <c r="CG8" s="186" t="s">
        <v>322</v>
      </c>
    </row>
    <row r="9" ht="13.5" thickBot="1"/>
    <row r="10" spans="3:85" ht="13.5" thickBot="1">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CA10" s="183" t="s">
        <v>325</v>
      </c>
      <c r="CB10" s="188">
        <f>Formatting!C10</f>
        <v>0</v>
      </c>
      <c r="CD10" s="182" t="s">
        <v>319</v>
      </c>
      <c r="CE10" s="171" t="s">
        <v>320</v>
      </c>
      <c r="CF10" s="185" t="s">
        <v>321</v>
      </c>
      <c r="CG10" s="186" t="s">
        <v>322</v>
      </c>
    </row>
    <row r="11" spans="3:69" ht="13.5" thickBot="1">
      <c r="C11" s="127" t="s">
        <v>213</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row>
    <row r="12" spans="79:85" ht="13.5" thickBot="1">
      <c r="CA12" s="183" t="s">
        <v>326</v>
      </c>
      <c r="CB12" s="188">
        <f>Formatting!C12</f>
        <v>0</v>
      </c>
      <c r="CD12" s="182" t="s">
        <v>319</v>
      </c>
      <c r="CE12" s="171" t="s">
        <v>320</v>
      </c>
      <c r="CF12" s="185" t="s">
        <v>321</v>
      </c>
      <c r="CG12" s="186" t="s">
        <v>322</v>
      </c>
    </row>
    <row r="13" ht="13.5" thickBot="1">
      <c r="C13" s="78" t="s">
        <v>117</v>
      </c>
    </row>
    <row r="14" spans="3:85" ht="13.5" thickBot="1">
      <c r="C14" s="129" t="s">
        <v>110</v>
      </c>
      <c r="CA14" s="183" t="s">
        <v>327</v>
      </c>
      <c r="CB14" s="188">
        <f>Formatting!C14</f>
        <v>0</v>
      </c>
      <c r="CD14" s="182" t="s">
        <v>319</v>
      </c>
      <c r="CE14" s="171" t="s">
        <v>320</v>
      </c>
      <c r="CF14" s="185" t="s">
        <v>321</v>
      </c>
      <c r="CG14" s="186" t="s">
        <v>322</v>
      </c>
    </row>
    <row r="15" ht="12.75">
      <c r="C15" s="58"/>
    </row>
    <row r="16" spans="3:69" ht="12.75">
      <c r="C16" s="261" t="s">
        <v>143</v>
      </c>
      <c r="D16" s="261"/>
      <c r="E16" s="261"/>
      <c r="G16" s="43" t="s">
        <v>214</v>
      </c>
      <c r="BH16" s="270">
        <f>SUM('Income Statements'!AR29:AR30)*1000</f>
        <v>0</v>
      </c>
      <c r="BI16" s="271"/>
      <c r="BJ16" s="271"/>
      <c r="BK16" s="271"/>
      <c r="BL16" s="271"/>
      <c r="BM16" s="271"/>
      <c r="BN16" s="271"/>
      <c r="BO16" s="271"/>
      <c r="BP16" s="271"/>
      <c r="BQ16" s="272"/>
    </row>
    <row r="17" spans="3:69" ht="12.75">
      <c r="C17" s="171"/>
      <c r="D17" s="171"/>
      <c r="E17" s="171"/>
      <c r="BH17" s="92"/>
      <c r="BI17" s="92"/>
      <c r="BJ17" s="92"/>
      <c r="BK17" s="92"/>
      <c r="BL17" s="92"/>
      <c r="BM17" s="92"/>
      <c r="BN17" s="92"/>
      <c r="BO17" s="92"/>
      <c r="BP17" s="92"/>
      <c r="BQ17" s="92"/>
    </row>
    <row r="18" spans="3:69" ht="12.75">
      <c r="C18" s="261" t="s">
        <v>144</v>
      </c>
      <c r="D18" s="261"/>
      <c r="E18" s="261"/>
      <c r="G18" s="43" t="s">
        <v>105</v>
      </c>
      <c r="BH18" s="270">
        <f>SUM('[1]Special Schedule 3'!$AW$149:$BF$152)*3</f>
        <v>9696</v>
      </c>
      <c r="BI18" s="271"/>
      <c r="BJ18" s="271"/>
      <c r="BK18" s="271"/>
      <c r="BL18" s="271"/>
      <c r="BM18" s="271"/>
      <c r="BN18" s="271"/>
      <c r="BO18" s="271"/>
      <c r="BP18" s="271"/>
      <c r="BQ18" s="272"/>
    </row>
    <row r="19" spans="3:69" ht="12.75">
      <c r="C19" s="171"/>
      <c r="D19" s="171"/>
      <c r="E19" s="171"/>
      <c r="BH19" s="92"/>
      <c r="BI19" s="92"/>
      <c r="BJ19" s="92"/>
      <c r="BK19" s="92"/>
      <c r="BL19" s="92"/>
      <c r="BM19" s="92"/>
      <c r="BN19" s="92"/>
      <c r="BO19" s="92"/>
      <c r="BP19" s="92"/>
      <c r="BQ19" s="92"/>
    </row>
    <row r="20" spans="3:69" ht="12.75">
      <c r="C20" s="261" t="s">
        <v>145</v>
      </c>
      <c r="D20" s="261"/>
      <c r="E20" s="261"/>
      <c r="G20" s="43" t="s">
        <v>232</v>
      </c>
      <c r="BH20" s="270">
        <f>IF(BH16&lt;BH18,BH16,BH18)</f>
        <v>0</v>
      </c>
      <c r="BI20" s="271"/>
      <c r="BJ20" s="271"/>
      <c r="BK20" s="271"/>
      <c r="BL20" s="271"/>
      <c r="BM20" s="271"/>
      <c r="BN20" s="271"/>
      <c r="BO20" s="271"/>
      <c r="BP20" s="271"/>
      <c r="BQ20" s="272"/>
    </row>
    <row r="21" spans="3:69" ht="12.75">
      <c r="C21" s="171"/>
      <c r="D21" s="171"/>
      <c r="E21" s="171"/>
      <c r="BH21" s="92"/>
      <c r="BI21" s="92"/>
      <c r="BJ21" s="92"/>
      <c r="BK21" s="92"/>
      <c r="BL21" s="92"/>
      <c r="BM21" s="92"/>
      <c r="BN21" s="92"/>
      <c r="BO21" s="92"/>
      <c r="BP21" s="92"/>
      <c r="BQ21" s="92"/>
    </row>
    <row r="22" spans="3:69" ht="12.75">
      <c r="C22" s="261" t="s">
        <v>146</v>
      </c>
      <c r="D22" s="261"/>
      <c r="E22" s="261"/>
      <c r="G22" s="43" t="s">
        <v>215</v>
      </c>
      <c r="BH22" s="270"/>
      <c r="BI22" s="271"/>
      <c r="BJ22" s="271"/>
      <c r="BK22" s="271"/>
      <c r="BL22" s="271"/>
      <c r="BM22" s="271"/>
      <c r="BN22" s="271"/>
      <c r="BO22" s="271"/>
      <c r="BP22" s="271"/>
      <c r="BQ22" s="272"/>
    </row>
    <row r="23" spans="60:69" ht="12.75">
      <c r="BH23" s="92"/>
      <c r="BI23" s="92"/>
      <c r="BJ23" s="92"/>
      <c r="BK23" s="92"/>
      <c r="BL23" s="92"/>
      <c r="BM23" s="92"/>
      <c r="BN23" s="92"/>
      <c r="BO23" s="92"/>
      <c r="BP23" s="92"/>
      <c r="BQ23" s="92"/>
    </row>
    <row r="24" spans="60:69" ht="12.75">
      <c r="BH24" s="92"/>
      <c r="BI24" s="92"/>
      <c r="BJ24" s="92"/>
      <c r="BK24" s="92"/>
      <c r="BL24" s="92"/>
      <c r="BM24" s="92"/>
      <c r="BN24" s="92"/>
      <c r="BO24" s="92"/>
      <c r="BP24" s="92"/>
      <c r="BQ24" s="92"/>
    </row>
    <row r="25" spans="60:69" ht="12.75">
      <c r="BH25" s="92"/>
      <c r="BI25" s="92"/>
      <c r="BJ25" s="92"/>
      <c r="BK25" s="92"/>
      <c r="BL25" s="92"/>
      <c r="BM25" s="92"/>
      <c r="BN25" s="92"/>
      <c r="BO25" s="92"/>
      <c r="BP25" s="92"/>
      <c r="BQ25" s="92"/>
    </row>
    <row r="26" spans="3:85" s="67" customFormat="1" ht="12.75">
      <c r="C26" s="78" t="s">
        <v>216</v>
      </c>
      <c r="BH26" s="94"/>
      <c r="BI26" s="94"/>
      <c r="BJ26" s="94"/>
      <c r="BK26" s="94"/>
      <c r="BL26" s="94"/>
      <c r="BM26" s="94"/>
      <c r="BN26" s="94"/>
      <c r="BO26" s="94"/>
      <c r="BP26" s="94"/>
      <c r="BQ26" s="94"/>
      <c r="CA26" s="183"/>
      <c r="CB26" s="184"/>
      <c r="CC26" s="183"/>
      <c r="CD26" s="187"/>
      <c r="CE26" s="187"/>
      <c r="CF26" s="187"/>
      <c r="CG26" s="187"/>
    </row>
    <row r="27" spans="3:69" ht="12.75">
      <c r="C27" s="261" t="s">
        <v>143</v>
      </c>
      <c r="D27" s="261"/>
      <c r="E27" s="261"/>
      <c r="G27" s="43" t="s">
        <v>217</v>
      </c>
      <c r="BH27" s="270">
        <f>'Income Statements'!AR61*1000</f>
        <v>0</v>
      </c>
      <c r="BI27" s="271"/>
      <c r="BJ27" s="271"/>
      <c r="BK27" s="271"/>
      <c r="BL27" s="271"/>
      <c r="BM27" s="271"/>
      <c r="BN27" s="271"/>
      <c r="BO27" s="271"/>
      <c r="BP27" s="271"/>
      <c r="BQ27" s="272"/>
    </row>
    <row r="28" spans="3:85" s="67" customFormat="1" ht="12.75">
      <c r="C28" s="63"/>
      <c r="D28" s="55"/>
      <c r="E28" s="55"/>
      <c r="G28" s="129" t="s">
        <v>109</v>
      </c>
      <c r="BH28" s="94"/>
      <c r="BI28" s="94"/>
      <c r="BJ28" s="94"/>
      <c r="BK28" s="94"/>
      <c r="BL28" s="94"/>
      <c r="BM28" s="94"/>
      <c r="BN28" s="94"/>
      <c r="BO28" s="94"/>
      <c r="BP28" s="94"/>
      <c r="BQ28" s="94"/>
      <c r="CA28" s="183"/>
      <c r="CB28" s="184"/>
      <c r="CC28" s="183"/>
      <c r="CD28" s="187"/>
      <c r="CE28" s="187"/>
      <c r="CF28" s="187"/>
      <c r="CG28" s="187"/>
    </row>
    <row r="29" spans="3:85" s="67" customFormat="1" ht="12.75">
      <c r="C29" s="130"/>
      <c r="D29" s="130"/>
      <c r="E29" s="130"/>
      <c r="BH29" s="94"/>
      <c r="BI29" s="94"/>
      <c r="BJ29" s="94"/>
      <c r="BK29" s="94"/>
      <c r="BL29" s="94"/>
      <c r="BM29" s="94"/>
      <c r="BN29" s="94"/>
      <c r="BO29" s="94"/>
      <c r="BP29" s="94"/>
      <c r="BQ29" s="94"/>
      <c r="CA29" s="183"/>
      <c r="CB29" s="184"/>
      <c r="CC29" s="183"/>
      <c r="CD29" s="187"/>
      <c r="CE29" s="187"/>
      <c r="CF29" s="187"/>
      <c r="CG29" s="187"/>
    </row>
    <row r="30" spans="3:69" ht="12.75">
      <c r="C30" s="261" t="s">
        <v>144</v>
      </c>
      <c r="D30" s="261"/>
      <c r="E30" s="261"/>
      <c r="G30" s="43" t="s">
        <v>106</v>
      </c>
      <c r="BH30" s="270">
        <f>SUM('[1]Special Schedule 3'!$AW$149:$BF$152)*30-BH20</f>
        <v>96960</v>
      </c>
      <c r="BI30" s="271"/>
      <c r="BJ30" s="271"/>
      <c r="BK30" s="271"/>
      <c r="BL30" s="271"/>
      <c r="BM30" s="271"/>
      <c r="BN30" s="271"/>
      <c r="BO30" s="271"/>
      <c r="BP30" s="271"/>
      <c r="BQ30" s="272"/>
    </row>
    <row r="31" spans="3:69" ht="12.75">
      <c r="C31" s="171"/>
      <c r="D31" s="171"/>
      <c r="E31" s="171"/>
      <c r="G31" s="43" t="s">
        <v>104</v>
      </c>
      <c r="BH31" s="220"/>
      <c r="BI31" s="220"/>
      <c r="BJ31" s="220"/>
      <c r="BK31" s="220"/>
      <c r="BL31" s="220"/>
      <c r="BM31" s="220"/>
      <c r="BN31" s="220"/>
      <c r="BO31" s="220"/>
      <c r="BP31" s="220"/>
      <c r="BQ31" s="220"/>
    </row>
    <row r="32" spans="3:85" s="67" customFormat="1" ht="12.75">
      <c r="C32" s="130"/>
      <c r="D32" s="130"/>
      <c r="E32" s="130"/>
      <c r="BH32" s="94"/>
      <c r="BI32" s="94"/>
      <c r="BJ32" s="94"/>
      <c r="BK32" s="94"/>
      <c r="BL32" s="94"/>
      <c r="BM32" s="94"/>
      <c r="BN32" s="94"/>
      <c r="BO32" s="94"/>
      <c r="BP32" s="94"/>
      <c r="BQ32" s="94"/>
      <c r="CA32" s="183"/>
      <c r="CB32" s="184"/>
      <c r="CC32" s="183"/>
      <c r="CD32" s="187"/>
      <c r="CE32" s="187"/>
      <c r="CF32" s="187"/>
      <c r="CG32" s="187"/>
    </row>
    <row r="33" spans="3:69" ht="12.75">
      <c r="C33" s="261" t="s">
        <v>145</v>
      </c>
      <c r="D33" s="261"/>
      <c r="E33" s="261"/>
      <c r="G33" s="43" t="s">
        <v>218</v>
      </c>
      <c r="BH33" s="92"/>
      <c r="BI33" s="92"/>
      <c r="BJ33" s="92"/>
      <c r="BK33" s="92"/>
      <c r="BL33" s="92"/>
      <c r="BM33" s="92"/>
      <c r="BN33" s="92"/>
      <c r="BO33" s="92"/>
      <c r="BP33" s="92"/>
      <c r="BQ33" s="92"/>
    </row>
    <row r="34" spans="3:69" ht="12.75">
      <c r="C34" s="58"/>
      <c r="D34" s="54"/>
      <c r="E34" s="54"/>
      <c r="G34" s="43" t="s">
        <v>219</v>
      </c>
      <c r="BH34" s="270">
        <f>O37+AF37+AW37-AF38-AW38</f>
        <v>0</v>
      </c>
      <c r="BI34" s="271"/>
      <c r="BJ34" s="271"/>
      <c r="BK34" s="271"/>
      <c r="BL34" s="271"/>
      <c r="BM34" s="271"/>
      <c r="BN34" s="271"/>
      <c r="BO34" s="271"/>
      <c r="BP34" s="271"/>
      <c r="BQ34" s="272"/>
    </row>
    <row r="35" spans="3:85" s="67" customFormat="1" ht="12.75">
      <c r="C35" s="130"/>
      <c r="D35" s="130"/>
      <c r="E35" s="130"/>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H35" s="94"/>
      <c r="BI35" s="94"/>
      <c r="BJ35" s="94"/>
      <c r="BK35" s="94"/>
      <c r="BL35" s="94"/>
      <c r="BM35" s="94"/>
      <c r="BN35" s="94"/>
      <c r="BO35" s="94"/>
      <c r="BP35" s="94"/>
      <c r="BQ35" s="94"/>
      <c r="CA35" s="183"/>
      <c r="CB35" s="184"/>
      <c r="CC35" s="183"/>
      <c r="CD35" s="187"/>
      <c r="CE35" s="187"/>
      <c r="CF35" s="187"/>
      <c r="CG35" s="187"/>
    </row>
    <row r="36" spans="3:85" s="67" customFormat="1" ht="4.5" customHeight="1">
      <c r="C36" s="130"/>
      <c r="D36" s="130"/>
      <c r="E36" s="130"/>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H36" s="94"/>
      <c r="BI36" s="94"/>
      <c r="BJ36" s="94"/>
      <c r="BK36" s="94"/>
      <c r="BL36" s="94"/>
      <c r="BM36" s="94"/>
      <c r="BN36" s="94"/>
      <c r="BO36" s="94"/>
      <c r="BP36" s="94"/>
      <c r="BQ36" s="94"/>
      <c r="CA36" s="183"/>
      <c r="CB36" s="184"/>
      <c r="CC36" s="183"/>
      <c r="CD36" s="187"/>
      <c r="CE36" s="187"/>
      <c r="CF36" s="187"/>
      <c r="CG36" s="187"/>
    </row>
    <row r="37" spans="3:85" s="67" customFormat="1" ht="12.75">
      <c r="C37" s="63"/>
      <c r="D37" s="55"/>
      <c r="E37" s="55"/>
      <c r="G37" s="129" t="s">
        <v>220</v>
      </c>
      <c r="O37" s="273">
        <f>'Income Statements'!AR60*1000</f>
        <v>0</v>
      </c>
      <c r="P37" s="274"/>
      <c r="Q37" s="274"/>
      <c r="R37" s="274"/>
      <c r="S37" s="274"/>
      <c r="T37" s="274"/>
      <c r="U37" s="275"/>
      <c r="X37" s="129" t="s">
        <v>118</v>
      </c>
      <c r="AF37" s="273">
        <f>'Income Statements'!BA60*1000</f>
        <v>0</v>
      </c>
      <c r="AG37" s="274"/>
      <c r="AH37" s="274"/>
      <c r="AI37" s="274"/>
      <c r="AJ37" s="274"/>
      <c r="AK37" s="274"/>
      <c r="AL37" s="275"/>
      <c r="AO37" s="129" t="s">
        <v>119</v>
      </c>
      <c r="AW37" s="273">
        <f>'Income Statements'!BJ60*1000</f>
        <v>0</v>
      </c>
      <c r="AX37" s="274"/>
      <c r="AY37" s="274"/>
      <c r="AZ37" s="274"/>
      <c r="BA37" s="274"/>
      <c r="BB37" s="274"/>
      <c r="BC37" s="275"/>
      <c r="BH37" s="94"/>
      <c r="BI37" s="94"/>
      <c r="BJ37" s="94"/>
      <c r="BK37" s="94"/>
      <c r="BL37" s="94"/>
      <c r="BM37" s="94"/>
      <c r="BN37" s="94"/>
      <c r="BO37" s="94"/>
      <c r="BP37" s="94"/>
      <c r="BQ37" s="94"/>
      <c r="CA37" s="183"/>
      <c r="CB37" s="184"/>
      <c r="CC37" s="183"/>
      <c r="CD37" s="187"/>
      <c r="CE37" s="187"/>
      <c r="CF37" s="187"/>
      <c r="CG37" s="187"/>
    </row>
    <row r="38" spans="3:85" s="67" customFormat="1" ht="12.75">
      <c r="C38" s="63"/>
      <c r="D38" s="55"/>
      <c r="E38" s="55"/>
      <c r="X38" s="129" t="s">
        <v>221</v>
      </c>
      <c r="AF38" s="273">
        <f>-'Income Statements'!BA51*1000</f>
        <v>0</v>
      </c>
      <c r="AG38" s="274"/>
      <c r="AH38" s="274"/>
      <c r="AI38" s="274"/>
      <c r="AJ38" s="274"/>
      <c r="AK38" s="274"/>
      <c r="AL38" s="275"/>
      <c r="AO38" s="129" t="s">
        <v>120</v>
      </c>
      <c r="AW38" s="273">
        <f>-'Income Statements'!BJ51*1000</f>
        <v>0</v>
      </c>
      <c r="AX38" s="274"/>
      <c r="AY38" s="274"/>
      <c r="AZ38" s="274"/>
      <c r="BA38" s="274"/>
      <c r="BB38" s="274"/>
      <c r="BC38" s="275"/>
      <c r="BH38" s="94"/>
      <c r="BI38" s="94"/>
      <c r="BJ38" s="94"/>
      <c r="BK38" s="94"/>
      <c r="BL38" s="94"/>
      <c r="BM38" s="94"/>
      <c r="BN38" s="94"/>
      <c r="BO38" s="94"/>
      <c r="BP38" s="94"/>
      <c r="BQ38" s="94"/>
      <c r="CA38" s="183"/>
      <c r="CB38" s="184"/>
      <c r="CC38" s="183"/>
      <c r="CD38" s="187"/>
      <c r="CE38" s="187"/>
      <c r="CF38" s="187"/>
      <c r="CG38" s="187"/>
    </row>
    <row r="39" spans="3:85" s="67" customFormat="1" ht="4.5" customHeight="1">
      <c r="C39" s="63"/>
      <c r="D39" s="55"/>
      <c r="E39" s="55"/>
      <c r="X39" s="129"/>
      <c r="AF39" s="174"/>
      <c r="AG39" s="174"/>
      <c r="AH39" s="174"/>
      <c r="AI39" s="174"/>
      <c r="AJ39" s="174"/>
      <c r="AK39" s="174"/>
      <c r="AL39" s="174"/>
      <c r="AM39" s="175"/>
      <c r="AN39" s="175"/>
      <c r="AO39" s="176"/>
      <c r="AP39" s="175"/>
      <c r="AQ39" s="175"/>
      <c r="AR39" s="175"/>
      <c r="AS39" s="175"/>
      <c r="AT39" s="175"/>
      <c r="AU39" s="175"/>
      <c r="AV39" s="175"/>
      <c r="AW39" s="174"/>
      <c r="AX39" s="174"/>
      <c r="AY39" s="174"/>
      <c r="AZ39" s="174"/>
      <c r="BA39" s="174"/>
      <c r="BB39" s="174"/>
      <c r="BC39" s="174"/>
      <c r="BH39" s="94"/>
      <c r="BI39" s="94"/>
      <c r="BJ39" s="94"/>
      <c r="BK39" s="94"/>
      <c r="BL39" s="94"/>
      <c r="BM39" s="94"/>
      <c r="BN39" s="94"/>
      <c r="BO39" s="94"/>
      <c r="BP39" s="94"/>
      <c r="BQ39" s="94"/>
      <c r="CA39" s="183"/>
      <c r="CB39" s="184"/>
      <c r="CC39" s="183"/>
      <c r="CD39" s="187"/>
      <c r="CE39" s="187"/>
      <c r="CF39" s="187"/>
      <c r="CG39" s="187"/>
    </row>
    <row r="40" spans="3:85" s="67" customFormat="1" ht="12.75">
      <c r="C40" s="130"/>
      <c r="D40" s="130"/>
      <c r="E40" s="130"/>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H40" s="94"/>
      <c r="BI40" s="94"/>
      <c r="BJ40" s="94"/>
      <c r="BK40" s="94"/>
      <c r="BL40" s="94"/>
      <c r="BM40" s="94"/>
      <c r="BN40" s="94"/>
      <c r="BO40" s="94"/>
      <c r="BP40" s="94"/>
      <c r="BQ40" s="94"/>
      <c r="CA40" s="183"/>
      <c r="CB40" s="184"/>
      <c r="CC40" s="183"/>
      <c r="CD40" s="187"/>
      <c r="CE40" s="187"/>
      <c r="CF40" s="187"/>
      <c r="CG40" s="187"/>
    </row>
    <row r="41" spans="3:69" ht="12.75">
      <c r="C41" s="261" t="s">
        <v>146</v>
      </c>
      <c r="D41" s="261"/>
      <c r="E41" s="261"/>
      <c r="G41" s="43" t="s">
        <v>230</v>
      </c>
      <c r="BH41" s="270">
        <f>IF(MIN(BH27,BH30,BH34)&lt;0,"n/a",+MIN(BH27,BH30,BH34))</f>
        <v>0</v>
      </c>
      <c r="BI41" s="271"/>
      <c r="BJ41" s="271"/>
      <c r="BK41" s="271"/>
      <c r="BL41" s="271"/>
      <c r="BM41" s="271"/>
      <c r="BN41" s="271"/>
      <c r="BO41" s="271"/>
      <c r="BP41" s="271"/>
      <c r="BQ41" s="272"/>
    </row>
    <row r="42" spans="3:85" s="67" customFormat="1" ht="12.75">
      <c r="C42" s="130"/>
      <c r="D42" s="130"/>
      <c r="E42" s="130"/>
      <c r="BH42" s="94"/>
      <c r="BI42" s="94"/>
      <c r="BJ42" s="94"/>
      <c r="BK42" s="94"/>
      <c r="BL42" s="94"/>
      <c r="BM42" s="94"/>
      <c r="BN42" s="94"/>
      <c r="BO42" s="94"/>
      <c r="BP42" s="94"/>
      <c r="BQ42" s="94"/>
      <c r="CA42" s="183"/>
      <c r="CB42" s="184"/>
      <c r="CC42" s="183"/>
      <c r="CD42" s="187"/>
      <c r="CE42" s="187"/>
      <c r="CF42" s="187"/>
      <c r="CG42" s="187"/>
    </row>
    <row r="43" spans="3:69" ht="12.75">
      <c r="C43" s="261" t="s">
        <v>107</v>
      </c>
      <c r="D43" s="261"/>
      <c r="E43" s="261"/>
      <c r="G43" s="43" t="s">
        <v>231</v>
      </c>
      <c r="BH43" s="270"/>
      <c r="BI43" s="271"/>
      <c r="BJ43" s="271"/>
      <c r="BK43" s="271"/>
      <c r="BL43" s="271"/>
      <c r="BM43" s="271"/>
      <c r="BN43" s="271"/>
      <c r="BO43" s="271"/>
      <c r="BP43" s="271"/>
      <c r="BQ43" s="272"/>
    </row>
    <row r="44" ht="9" customHeight="1"/>
    <row r="45" ht="9" customHeight="1"/>
    <row r="46" ht="9" customHeight="1"/>
    <row r="47" spans="3:85" s="67" customFormat="1" ht="12.75">
      <c r="C47" s="78" t="s">
        <v>0</v>
      </c>
      <c r="BH47" s="65"/>
      <c r="BI47" s="65"/>
      <c r="BJ47" s="65"/>
      <c r="BK47" s="65"/>
      <c r="BL47" s="63"/>
      <c r="BM47" s="63"/>
      <c r="BN47" s="65"/>
      <c r="BO47" s="65"/>
      <c r="BP47" s="65"/>
      <c r="BQ47" s="65"/>
      <c r="CA47" s="183"/>
      <c r="CB47" s="184"/>
      <c r="CC47" s="183"/>
      <c r="CD47" s="187"/>
      <c r="CE47" s="187"/>
      <c r="CF47" s="187"/>
      <c r="CG47" s="187"/>
    </row>
    <row r="48" spans="3:85" s="67" customFormat="1" ht="12.75">
      <c r="C48" s="129" t="s">
        <v>108</v>
      </c>
      <c r="CA48" s="183"/>
      <c r="CB48" s="184"/>
      <c r="CC48" s="183"/>
      <c r="CD48" s="187"/>
      <c r="CE48" s="187"/>
      <c r="CF48" s="187"/>
      <c r="CG48" s="187"/>
    </row>
    <row r="49" spans="3:5" ht="12.75">
      <c r="C49" s="171"/>
      <c r="D49" s="171"/>
      <c r="E49" s="171"/>
    </row>
    <row r="50" spans="3:69" ht="12.75">
      <c r="C50" s="261" t="s">
        <v>143</v>
      </c>
      <c r="D50" s="261"/>
      <c r="E50" s="261"/>
      <c r="G50" s="43" t="s">
        <v>111</v>
      </c>
      <c r="BH50" s="124"/>
      <c r="BI50" s="124"/>
      <c r="BJ50" s="124"/>
      <c r="BK50" s="263" t="s">
        <v>1</v>
      </c>
      <c r="BL50" s="264"/>
      <c r="BM50" s="264"/>
      <c r="BN50" s="265"/>
      <c r="BO50" s="124"/>
      <c r="BP50" s="124"/>
      <c r="BQ50" s="124"/>
    </row>
    <row r="51" spans="3:69" ht="12.75">
      <c r="C51" s="171"/>
      <c r="D51" s="171"/>
      <c r="E51" s="171"/>
      <c r="BH51" s="47"/>
      <c r="BI51" s="47"/>
      <c r="BJ51" s="47"/>
      <c r="BK51" s="75"/>
      <c r="BL51" s="75"/>
      <c r="BM51" s="75"/>
      <c r="BN51" s="75"/>
      <c r="BO51" s="47"/>
      <c r="BP51" s="47"/>
      <c r="BQ51" s="47"/>
    </row>
    <row r="52" spans="3:69" ht="12.75">
      <c r="C52" s="261" t="s">
        <v>144</v>
      </c>
      <c r="D52" s="261"/>
      <c r="E52" s="261"/>
      <c r="G52" s="43" t="s">
        <v>222</v>
      </c>
      <c r="BH52" s="124"/>
      <c r="BI52" s="124"/>
      <c r="BJ52" s="124"/>
      <c r="BK52" s="263" t="s">
        <v>1</v>
      </c>
      <c r="BL52" s="264"/>
      <c r="BM52" s="264"/>
      <c r="BN52" s="265"/>
      <c r="BO52" s="124"/>
      <c r="BP52" s="124"/>
      <c r="BQ52" s="124"/>
    </row>
    <row r="53" spans="3:85" s="67" customFormat="1" ht="12.75">
      <c r="C53" s="63"/>
      <c r="D53" s="63"/>
      <c r="E53" s="63"/>
      <c r="G53" s="129" t="s">
        <v>223</v>
      </c>
      <c r="BH53" s="75"/>
      <c r="BI53" s="75"/>
      <c r="BJ53" s="75"/>
      <c r="BO53" s="75"/>
      <c r="BP53" s="75"/>
      <c r="BQ53" s="75"/>
      <c r="CA53" s="183"/>
      <c r="CB53" s="184"/>
      <c r="CC53" s="183"/>
      <c r="CD53" s="187"/>
      <c r="CE53" s="187"/>
      <c r="CF53" s="187"/>
      <c r="CG53" s="187"/>
    </row>
    <row r="54" spans="3:85" s="67" customFormat="1" ht="4.5" customHeight="1">
      <c r="C54" s="130"/>
      <c r="D54" s="130"/>
      <c r="E54" s="130"/>
      <c r="T54" s="63"/>
      <c r="U54" s="63"/>
      <c r="BH54" s="75"/>
      <c r="BI54" s="75"/>
      <c r="BJ54" s="75"/>
      <c r="BK54" s="75"/>
      <c r="BL54" s="75"/>
      <c r="BM54" s="75"/>
      <c r="BN54" s="75"/>
      <c r="BO54" s="75"/>
      <c r="BP54" s="75"/>
      <c r="BQ54" s="75"/>
      <c r="CA54" s="183"/>
      <c r="CB54" s="184"/>
      <c r="CC54" s="183"/>
      <c r="CD54" s="187"/>
      <c r="CE54" s="187"/>
      <c r="CF54" s="187"/>
      <c r="CG54" s="187"/>
    </row>
    <row r="55" spans="3:69" ht="12.75">
      <c r="C55" s="58"/>
      <c r="D55" s="58"/>
      <c r="E55" s="58"/>
      <c r="G55" s="153" t="s">
        <v>233</v>
      </c>
      <c r="T55" s="140"/>
      <c r="U55" s="140"/>
      <c r="BH55" s="124"/>
      <c r="BI55" s="124"/>
      <c r="BJ55" s="124"/>
      <c r="BK55" s="263" t="s">
        <v>1</v>
      </c>
      <c r="BL55" s="264"/>
      <c r="BM55" s="264"/>
      <c r="BN55" s="265"/>
      <c r="BO55" s="124"/>
      <c r="BP55" s="124"/>
      <c r="BQ55" s="124"/>
    </row>
    <row r="56" spans="3:85" s="67" customFormat="1" ht="4.5" customHeight="1">
      <c r="C56" s="130"/>
      <c r="D56" s="130"/>
      <c r="E56" s="130"/>
      <c r="T56" s="63"/>
      <c r="U56" s="63"/>
      <c r="BH56" s="75"/>
      <c r="BI56" s="75"/>
      <c r="BJ56" s="75"/>
      <c r="BK56" s="75"/>
      <c r="BL56" s="75"/>
      <c r="BM56" s="75"/>
      <c r="BN56" s="75"/>
      <c r="BO56" s="75"/>
      <c r="BP56" s="75"/>
      <c r="BQ56" s="75"/>
      <c r="CA56" s="183"/>
      <c r="CB56" s="184"/>
      <c r="CC56" s="183"/>
      <c r="CD56" s="187"/>
      <c r="CE56" s="187"/>
      <c r="CF56" s="187"/>
      <c r="CG56" s="187"/>
    </row>
    <row r="57" spans="3:69" ht="12.75">
      <c r="C57" s="58"/>
      <c r="D57" s="58"/>
      <c r="E57" s="58"/>
      <c r="G57" s="153" t="s">
        <v>224</v>
      </c>
      <c r="BH57" s="124"/>
      <c r="BI57" s="124"/>
      <c r="BJ57" s="124"/>
      <c r="BK57" s="263" t="s">
        <v>1</v>
      </c>
      <c r="BL57" s="264"/>
      <c r="BM57" s="264"/>
      <c r="BN57" s="265"/>
      <c r="BO57" s="124"/>
      <c r="BP57" s="124"/>
      <c r="BQ57" s="124"/>
    </row>
    <row r="58" spans="3:85" s="67" customFormat="1" ht="4.5" customHeight="1">
      <c r="C58" s="130"/>
      <c r="D58" s="130"/>
      <c r="E58" s="130"/>
      <c r="BH58" s="75"/>
      <c r="BI58" s="75"/>
      <c r="BJ58" s="75"/>
      <c r="BK58" s="75"/>
      <c r="BL58" s="75"/>
      <c r="BM58" s="75"/>
      <c r="BN58" s="75"/>
      <c r="BO58" s="75"/>
      <c r="BP58" s="75"/>
      <c r="BQ58" s="75"/>
      <c r="CA58" s="183"/>
      <c r="CB58" s="184"/>
      <c r="CC58" s="183"/>
      <c r="CD58" s="187"/>
      <c r="CE58" s="187"/>
      <c r="CF58" s="187"/>
      <c r="CG58" s="187"/>
    </row>
    <row r="59" spans="3:69" ht="12.75">
      <c r="C59" s="171"/>
      <c r="D59" s="171"/>
      <c r="E59" s="171"/>
      <c r="G59" s="153" t="s">
        <v>225</v>
      </c>
      <c r="T59" s="58"/>
      <c r="U59" s="58"/>
      <c r="BH59" s="47"/>
      <c r="BI59" s="47"/>
      <c r="BJ59" s="47"/>
      <c r="BK59" s="263" t="s">
        <v>1</v>
      </c>
      <c r="BL59" s="264"/>
      <c r="BM59" s="264"/>
      <c r="BN59" s="265"/>
      <c r="BO59" s="47"/>
      <c r="BP59" s="47"/>
      <c r="BQ59" s="47"/>
    </row>
    <row r="60" spans="3:85" s="67" customFormat="1" ht="12.75">
      <c r="C60" s="130"/>
      <c r="D60" s="130"/>
      <c r="E60" s="130"/>
      <c r="G60" s="81"/>
      <c r="BH60" s="75"/>
      <c r="BI60" s="75"/>
      <c r="BJ60" s="75"/>
      <c r="BK60" s="75"/>
      <c r="BL60" s="75"/>
      <c r="BM60" s="75"/>
      <c r="BN60" s="75"/>
      <c r="BO60" s="75"/>
      <c r="BP60" s="75"/>
      <c r="BQ60" s="75"/>
      <c r="CA60" s="183"/>
      <c r="CB60" s="184"/>
      <c r="CC60" s="183"/>
      <c r="CD60" s="187"/>
      <c r="CE60" s="187"/>
      <c r="CF60" s="187"/>
      <c r="CG60" s="187"/>
    </row>
    <row r="61" spans="3:69" ht="12.75">
      <c r="C61" s="261" t="s">
        <v>145</v>
      </c>
      <c r="D61" s="261"/>
      <c r="E61" s="261"/>
      <c r="G61" s="43" t="s">
        <v>312</v>
      </c>
      <c r="BH61" s="124"/>
      <c r="BI61" s="124"/>
      <c r="BJ61" s="124"/>
      <c r="BK61" s="263" t="s">
        <v>1</v>
      </c>
      <c r="BL61" s="264"/>
      <c r="BM61" s="264"/>
      <c r="BN61" s="265"/>
      <c r="BO61" s="124"/>
      <c r="BP61" s="124"/>
      <c r="BQ61" s="124"/>
    </row>
    <row r="62" spans="3:85" s="67" customFormat="1" ht="12.75">
      <c r="C62" s="130"/>
      <c r="D62" s="130"/>
      <c r="E62" s="130"/>
      <c r="BH62" s="75"/>
      <c r="BI62" s="75"/>
      <c r="BJ62" s="75"/>
      <c r="BK62" s="75"/>
      <c r="BL62" s="75"/>
      <c r="BM62" s="75"/>
      <c r="BN62" s="75"/>
      <c r="BO62" s="75"/>
      <c r="BP62" s="75"/>
      <c r="BQ62" s="75"/>
      <c r="CA62" s="183"/>
      <c r="CB62" s="184"/>
      <c r="CC62" s="183"/>
      <c r="CD62" s="187"/>
      <c r="CE62" s="187"/>
      <c r="CF62" s="187"/>
      <c r="CG62" s="187"/>
    </row>
    <row r="63" spans="3:69" ht="12.75">
      <c r="C63" s="261" t="s">
        <v>146</v>
      </c>
      <c r="D63" s="261"/>
      <c r="E63" s="261"/>
      <c r="G63" s="43" t="s">
        <v>226</v>
      </c>
      <c r="BH63" s="124"/>
      <c r="BI63" s="124"/>
      <c r="BJ63" s="124"/>
      <c r="BK63" s="263" t="s">
        <v>1</v>
      </c>
      <c r="BL63" s="264"/>
      <c r="BM63" s="264"/>
      <c r="BN63" s="265"/>
      <c r="BO63" s="124"/>
      <c r="BP63" s="124"/>
      <c r="BQ63" s="124"/>
    </row>
    <row r="64" spans="3:85" s="67" customFormat="1" ht="12.75">
      <c r="C64" s="130"/>
      <c r="D64" s="130"/>
      <c r="E64" s="130"/>
      <c r="BH64" s="75"/>
      <c r="BI64" s="75"/>
      <c r="BJ64" s="75"/>
      <c r="BK64" s="75"/>
      <c r="BL64" s="75"/>
      <c r="BM64" s="75"/>
      <c r="BN64" s="75"/>
      <c r="BO64" s="75"/>
      <c r="BP64" s="75"/>
      <c r="BQ64" s="75"/>
      <c r="CA64" s="183"/>
      <c r="CB64" s="184"/>
      <c r="CC64" s="183"/>
      <c r="CD64" s="187"/>
      <c r="CE64" s="187"/>
      <c r="CF64" s="187"/>
      <c r="CG64" s="187"/>
    </row>
    <row r="65" spans="3:69" ht="12.75">
      <c r="C65" s="261" t="s">
        <v>107</v>
      </c>
      <c r="D65" s="261"/>
      <c r="E65" s="261"/>
      <c r="G65" s="43" t="s">
        <v>228</v>
      </c>
      <c r="BH65" s="124"/>
      <c r="BI65" s="124"/>
      <c r="BJ65" s="124"/>
      <c r="BK65" s="263" t="s">
        <v>1</v>
      </c>
      <c r="BL65" s="264"/>
      <c r="BM65" s="264"/>
      <c r="BN65" s="265"/>
      <c r="BO65" s="124"/>
      <c r="BP65" s="124"/>
      <c r="BQ65" s="124"/>
    </row>
    <row r="66" spans="3:85" s="67" customFormat="1" ht="12.75">
      <c r="C66" s="130"/>
      <c r="D66" s="130"/>
      <c r="E66" s="130"/>
      <c r="BH66" s="75"/>
      <c r="BI66" s="75"/>
      <c r="BJ66" s="75"/>
      <c r="BK66" s="75"/>
      <c r="BL66" s="75"/>
      <c r="BM66" s="75"/>
      <c r="BN66" s="75"/>
      <c r="BO66" s="75"/>
      <c r="BP66" s="75"/>
      <c r="BQ66" s="75"/>
      <c r="CA66" s="183"/>
      <c r="CB66" s="184"/>
      <c r="CC66" s="183"/>
      <c r="CD66" s="187"/>
      <c r="CE66" s="187"/>
      <c r="CF66" s="187"/>
      <c r="CG66" s="187"/>
    </row>
    <row r="67" spans="3:69" ht="12.75">
      <c r="C67" s="261" t="s">
        <v>229</v>
      </c>
      <c r="D67" s="261"/>
      <c r="E67" s="261"/>
      <c r="G67" s="43" t="s">
        <v>227</v>
      </c>
      <c r="BH67" s="124"/>
      <c r="BI67" s="124"/>
      <c r="BJ67" s="124"/>
      <c r="BK67" s="263" t="s">
        <v>1</v>
      </c>
      <c r="BL67" s="264"/>
      <c r="BM67" s="264"/>
      <c r="BN67" s="265"/>
      <c r="BO67" s="124"/>
      <c r="BP67" s="124"/>
      <c r="BQ67" s="124"/>
    </row>
    <row r="68" spans="2:85" ht="12.75" customHeight="1">
      <c r="B68" s="41"/>
      <c r="BZ68" s="49"/>
      <c r="CD68" s="189"/>
      <c r="CE68" s="231"/>
      <c r="CF68" s="231"/>
      <c r="CG68" s="231"/>
    </row>
    <row r="69" spans="3:85" ht="18">
      <c r="C69" s="44" t="str">
        <f>'SPFR - Front Cover'!$C$40</f>
        <v>Warrumbungle Shire Council</v>
      </c>
      <c r="E69" s="45"/>
      <c r="F69" s="45"/>
      <c r="BZ69" s="49"/>
      <c r="CA69" s="80"/>
      <c r="CB69" s="183"/>
      <c r="CD69" s="184"/>
      <c r="CE69" s="184"/>
      <c r="CF69" s="184"/>
      <c r="CG69" s="184"/>
    </row>
    <row r="70" ht="21" customHeight="1" thickBot="1"/>
    <row r="71" spans="3:85" ht="18.75" thickBot="1">
      <c r="C71" s="46" t="s">
        <v>102</v>
      </c>
      <c r="D71" s="46"/>
      <c r="CB71" s="188"/>
      <c r="CD71" s="182"/>
      <c r="CE71" s="171"/>
      <c r="CF71" s="185"/>
      <c r="CG71" s="186"/>
    </row>
    <row r="72" spans="3:4" ht="13.5" thickBot="1">
      <c r="C72" s="54" t="str">
        <f>'Notes - Table of Contents'!$C$5</f>
        <v>for the financial year ended 30 June 2007</v>
      </c>
      <c r="D72" s="54"/>
    </row>
    <row r="73" spans="80:85" ht="13.5" thickBot="1">
      <c r="CB73" s="188"/>
      <c r="CD73" s="190"/>
      <c r="CE73" s="171"/>
      <c r="CF73" s="185"/>
      <c r="CG73" s="186"/>
    </row>
    <row r="74" ht="18.75" thickBot="1">
      <c r="C74" s="44" t="s">
        <v>103</v>
      </c>
    </row>
    <row r="75" spans="3:85" ht="18.75" thickBot="1">
      <c r="C75" s="44" t="s">
        <v>160</v>
      </c>
      <c r="CB75" s="188"/>
      <c r="CD75" s="171"/>
      <c r="CE75" s="182"/>
      <c r="CF75" s="185"/>
      <c r="CG75" s="186"/>
    </row>
    <row r="76" ht="13.5" thickBot="1"/>
    <row r="77" spans="3:69" ht="12.75">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row>
    <row r="78" spans="3:69" ht="13.5" thickBot="1">
      <c r="C78" s="127" t="s">
        <v>213</v>
      </c>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row>
    <row r="79" ht="12.75">
      <c r="BT79" s="180" t="s">
        <v>315</v>
      </c>
    </row>
    <row r="80" spans="3:72" ht="12.75">
      <c r="C80" s="78" t="s">
        <v>234</v>
      </c>
      <c r="BT80" s="180" t="s">
        <v>316</v>
      </c>
    </row>
    <row r="81" ht="13.5" thickBot="1">
      <c r="BT81" s="180" t="s">
        <v>317</v>
      </c>
    </row>
    <row r="82" spans="3:72" ht="13.5" thickBot="1">
      <c r="C82" s="261" t="s">
        <v>235</v>
      </c>
      <c r="D82" s="261"/>
      <c r="E82" s="261"/>
      <c r="F82" s="261"/>
      <c r="G82" s="261"/>
      <c r="H82" s="261"/>
      <c r="J82" s="43" t="s">
        <v>214</v>
      </c>
      <c r="BB82" s="262" t="s">
        <v>260</v>
      </c>
      <c r="BC82" s="262"/>
      <c r="BD82" s="262"/>
      <c r="BE82" s="262"/>
      <c r="BF82" s="262"/>
      <c r="BH82" s="258">
        <f>IF(('[1]Special Schedule 3'!$AW$70+'[1]Special Schedule 3'!$AW$71+BT82)=0,"n/a",'[1]Special Schedule 3'!$AW$71/('[1]Special Schedule 3'!$AW$70+'[1]Special Schedule 3'!$AW$71+BT82))</f>
        <v>0.5227670753064798</v>
      </c>
      <c r="BI82" s="259"/>
      <c r="BJ82" s="259"/>
      <c r="BK82" s="259"/>
      <c r="BL82" s="259"/>
      <c r="BM82" s="259"/>
      <c r="BN82" s="259"/>
      <c r="BO82" s="259"/>
      <c r="BP82" s="259"/>
      <c r="BQ82" s="260"/>
      <c r="BT82" s="181"/>
    </row>
    <row r="83" spans="10:58" ht="12.75">
      <c r="J83" s="129" t="s">
        <v>236</v>
      </c>
      <c r="BB83" s="92"/>
      <c r="BC83" s="92"/>
      <c r="BD83" s="92"/>
      <c r="BE83" s="92"/>
      <c r="BF83" s="92"/>
    </row>
    <row r="84" spans="10:58" ht="12.75">
      <c r="J84" s="129" t="s">
        <v>238</v>
      </c>
      <c r="BB84" s="92"/>
      <c r="BC84" s="92"/>
      <c r="BD84" s="92"/>
      <c r="BE84" s="92"/>
      <c r="BF84" s="92"/>
    </row>
    <row r="85" spans="10:58" ht="12.75">
      <c r="J85" s="129" t="s">
        <v>237</v>
      </c>
      <c r="BB85" s="92"/>
      <c r="BC85" s="92"/>
      <c r="BD85" s="92"/>
      <c r="BE85" s="92"/>
      <c r="BF85" s="92"/>
    </row>
    <row r="86" spans="54:58" ht="12.75">
      <c r="BB86" s="92"/>
      <c r="BC86" s="92"/>
      <c r="BD86" s="92"/>
      <c r="BE86" s="92"/>
      <c r="BF86" s="92"/>
    </row>
    <row r="87" spans="54:58" ht="12.75">
      <c r="BB87" s="92"/>
      <c r="BC87" s="92"/>
      <c r="BD87" s="92"/>
      <c r="BE87" s="92"/>
      <c r="BF87" s="92"/>
    </row>
    <row r="88" spans="3:69" ht="12.75">
      <c r="C88" s="261" t="s">
        <v>239</v>
      </c>
      <c r="D88" s="261"/>
      <c r="E88" s="261"/>
      <c r="F88" s="261"/>
      <c r="G88" s="261"/>
      <c r="H88" s="261"/>
      <c r="J88" s="43" t="s">
        <v>240</v>
      </c>
      <c r="BB88" s="269" t="s">
        <v>259</v>
      </c>
      <c r="BC88" s="262"/>
      <c r="BD88" s="262"/>
      <c r="BE88" s="262"/>
      <c r="BF88" s="262"/>
      <c r="BH88" s="266">
        <f>'[1]Special Schedule 3'!$AW$93+'[1]Special Schedule 3'!$AW$95-'[1]Special Schedule 3'!$AW$84-'[1]Special Schedule 3'!$AW$79</f>
        <v>1454</v>
      </c>
      <c r="BI88" s="267"/>
      <c r="BJ88" s="267"/>
      <c r="BK88" s="267"/>
      <c r="BL88" s="267"/>
      <c r="BM88" s="267"/>
      <c r="BN88" s="267"/>
      <c r="BO88" s="267"/>
      <c r="BP88" s="267"/>
      <c r="BQ88" s="268"/>
    </row>
    <row r="89" spans="10:58" ht="12.75">
      <c r="J89" s="129" t="s">
        <v>245</v>
      </c>
      <c r="BB89" s="92"/>
      <c r="BC89" s="92"/>
      <c r="BD89" s="92"/>
      <c r="BE89" s="92"/>
      <c r="BF89" s="92"/>
    </row>
    <row r="90" spans="10:58" ht="12.75">
      <c r="J90" s="129" t="s">
        <v>241</v>
      </c>
      <c r="BB90" s="92"/>
      <c r="BC90" s="92"/>
      <c r="BD90" s="92"/>
      <c r="BE90" s="92"/>
      <c r="BF90" s="92"/>
    </row>
    <row r="91" spans="10:58" ht="12.75">
      <c r="J91" s="129"/>
      <c r="BB91" s="92"/>
      <c r="BC91" s="92"/>
      <c r="BD91" s="92"/>
      <c r="BE91" s="92"/>
      <c r="BF91" s="92"/>
    </row>
    <row r="92" spans="54:58" ht="12.75">
      <c r="BB92" s="92"/>
      <c r="BC92" s="92"/>
      <c r="BD92" s="92"/>
      <c r="BE92" s="92"/>
      <c r="BF92" s="92"/>
    </row>
    <row r="93" spans="3:69" ht="12.75">
      <c r="C93" s="261" t="s">
        <v>242</v>
      </c>
      <c r="D93" s="261"/>
      <c r="E93" s="261"/>
      <c r="F93" s="261"/>
      <c r="G93" s="261"/>
      <c r="H93" s="261"/>
      <c r="J93" s="43" t="s">
        <v>243</v>
      </c>
      <c r="BB93" s="269" t="s">
        <v>259</v>
      </c>
      <c r="BC93" s="262"/>
      <c r="BD93" s="262"/>
      <c r="BE93" s="262"/>
      <c r="BF93" s="262"/>
      <c r="BH93" s="266">
        <f>'[1]Special Schedule 3'!$AW$84</f>
        <v>0</v>
      </c>
      <c r="BI93" s="267"/>
      <c r="BJ93" s="267"/>
      <c r="BK93" s="267"/>
      <c r="BL93" s="267"/>
      <c r="BM93" s="267"/>
      <c r="BN93" s="267"/>
      <c r="BO93" s="267"/>
      <c r="BP93" s="267"/>
      <c r="BQ93" s="268"/>
    </row>
    <row r="94" spans="10:58" ht="12.75">
      <c r="J94" s="129" t="s">
        <v>244</v>
      </c>
      <c r="BB94" s="92"/>
      <c r="BC94" s="92"/>
      <c r="BD94" s="92"/>
      <c r="BE94" s="92"/>
      <c r="BF94" s="92"/>
    </row>
    <row r="95" spans="10:58" ht="12.75">
      <c r="J95" s="129"/>
      <c r="BB95" s="92"/>
      <c r="BC95" s="92"/>
      <c r="BD95" s="92"/>
      <c r="BE95" s="92"/>
      <c r="BF95" s="92"/>
    </row>
    <row r="96" spans="10:58" ht="12.75">
      <c r="J96" s="129"/>
      <c r="BB96" s="92"/>
      <c r="BC96" s="92"/>
      <c r="BD96" s="92"/>
      <c r="BE96" s="92"/>
      <c r="BF96" s="92"/>
    </row>
    <row r="97" spans="54:58" ht="12.75">
      <c r="BB97" s="92"/>
      <c r="BC97" s="92"/>
      <c r="BD97" s="92"/>
      <c r="BE97" s="92"/>
      <c r="BF97" s="92"/>
    </row>
    <row r="98" spans="3:69" ht="12.75">
      <c r="C98" s="261" t="s">
        <v>251</v>
      </c>
      <c r="D98" s="261"/>
      <c r="E98" s="261"/>
      <c r="F98" s="261"/>
      <c r="G98" s="261"/>
      <c r="H98" s="261"/>
      <c r="J98" s="43" t="s">
        <v>246</v>
      </c>
      <c r="BB98" s="262" t="s">
        <v>260</v>
      </c>
      <c r="BC98" s="262"/>
      <c r="BD98" s="262"/>
      <c r="BE98" s="262"/>
      <c r="BF98" s="262"/>
      <c r="BH98" s="258">
        <f>IF('[1]Special Schedule 4'!$BH$60=0,"n/a",('[1]Special Schedule 3'!$AW$93-'[1]Special Schedule 3'!$AW$79-'[1]Special Schedule 3'!$AW$84-BH107)/'[1]Special Schedule 4'!$BH$60)</f>
        <v>-0.039582583663188196</v>
      </c>
      <c r="BI98" s="259"/>
      <c r="BJ98" s="259"/>
      <c r="BK98" s="259"/>
      <c r="BL98" s="259"/>
      <c r="BM98" s="259"/>
      <c r="BN98" s="259"/>
      <c r="BO98" s="259"/>
      <c r="BP98" s="259"/>
      <c r="BQ98" s="260"/>
    </row>
    <row r="99" spans="10:58" ht="12.75">
      <c r="J99" s="129" t="s">
        <v>247</v>
      </c>
      <c r="BB99" s="92"/>
      <c r="BC99" s="92"/>
      <c r="BD99" s="92"/>
      <c r="BE99" s="92"/>
      <c r="BF99" s="92"/>
    </row>
    <row r="100" spans="10:58" ht="12.75">
      <c r="J100" s="129" t="s">
        <v>248</v>
      </c>
      <c r="BB100" s="92"/>
      <c r="BC100" s="92"/>
      <c r="BD100" s="92"/>
      <c r="BE100" s="92"/>
      <c r="BF100" s="92"/>
    </row>
    <row r="101" spans="10:58" ht="12.75">
      <c r="J101" s="129"/>
      <c r="BB101" s="92"/>
      <c r="BC101" s="92"/>
      <c r="BD101" s="92"/>
      <c r="BE101" s="92"/>
      <c r="BF101" s="92"/>
    </row>
    <row r="102" spans="54:58" ht="12.75">
      <c r="BB102" s="92"/>
      <c r="BC102" s="92"/>
      <c r="BD102" s="92"/>
      <c r="BE102" s="92"/>
      <c r="BF102" s="92"/>
    </row>
    <row r="103" spans="3:69" ht="12.75">
      <c r="C103" s="261" t="s">
        <v>252</v>
      </c>
      <c r="D103" s="261"/>
      <c r="E103" s="261"/>
      <c r="F103" s="261"/>
      <c r="G103" s="261"/>
      <c r="H103" s="261"/>
      <c r="J103" s="43" t="s">
        <v>249</v>
      </c>
      <c r="BB103" s="269" t="s">
        <v>259</v>
      </c>
      <c r="BC103" s="262"/>
      <c r="BD103" s="262"/>
      <c r="BE103" s="262"/>
      <c r="BF103" s="262"/>
      <c r="BH103" s="266">
        <f>SUM('[1]Special Schedule 3'!$AW$14:$BF$17)+SUM('[1]Special Schedule 3'!$AW$19:$BF$45)</f>
        <v>1502</v>
      </c>
      <c r="BI103" s="267"/>
      <c r="BJ103" s="267"/>
      <c r="BK103" s="267"/>
      <c r="BL103" s="267"/>
      <c r="BM103" s="267"/>
      <c r="BN103" s="267"/>
      <c r="BO103" s="267"/>
      <c r="BP103" s="267"/>
      <c r="BQ103" s="268"/>
    </row>
    <row r="104" spans="10:58" ht="12.75">
      <c r="J104" s="129" t="s">
        <v>250</v>
      </c>
      <c r="BB104" s="92"/>
      <c r="BC104" s="92"/>
      <c r="BD104" s="92"/>
      <c r="BE104" s="92"/>
      <c r="BF104" s="92"/>
    </row>
    <row r="105" spans="10:58" ht="12.75">
      <c r="J105" s="129"/>
      <c r="BB105" s="92"/>
      <c r="BC105" s="92"/>
      <c r="BD105" s="92"/>
      <c r="BE105" s="92"/>
      <c r="BF105" s="92"/>
    </row>
    <row r="106" spans="54:58" ht="12.75">
      <c r="BB106" s="92"/>
      <c r="BC106" s="92"/>
      <c r="BD106" s="92"/>
      <c r="BE106" s="92"/>
      <c r="BF106" s="92"/>
    </row>
    <row r="107" spans="3:69" ht="12.75">
      <c r="C107" s="261" t="s">
        <v>253</v>
      </c>
      <c r="D107" s="261"/>
      <c r="E107" s="261"/>
      <c r="F107" s="261"/>
      <c r="G107" s="261"/>
      <c r="H107" s="261"/>
      <c r="J107" s="43" t="s">
        <v>254</v>
      </c>
      <c r="BB107" s="269" t="s">
        <v>259</v>
      </c>
      <c r="BC107" s="262"/>
      <c r="BD107" s="262"/>
      <c r="BE107" s="262"/>
      <c r="BF107" s="262"/>
      <c r="BH107" s="266">
        <f>BH103+'[1]Special Schedule 3'!$AW$47+'[1]Special Schedule 3'!$AW$48</f>
        <v>2114</v>
      </c>
      <c r="BI107" s="267"/>
      <c r="BJ107" s="267"/>
      <c r="BK107" s="267"/>
      <c r="BL107" s="267"/>
      <c r="BM107" s="267"/>
      <c r="BN107" s="267"/>
      <c r="BO107" s="267"/>
      <c r="BP107" s="267"/>
      <c r="BQ107" s="268"/>
    </row>
    <row r="108" ht="12.75">
      <c r="J108" s="129" t="s">
        <v>255</v>
      </c>
    </row>
    <row r="109" ht="12.75">
      <c r="J109" s="129"/>
    </row>
    <row r="110" ht="12.75">
      <c r="J110" s="129"/>
    </row>
    <row r="111" ht="12.75">
      <c r="J111" s="129"/>
    </row>
    <row r="112" ht="12.75">
      <c r="J112" s="129"/>
    </row>
    <row r="113" ht="12.75">
      <c r="J113" s="129"/>
    </row>
    <row r="114" spans="3:10" ht="12.75">
      <c r="C114" s="41" t="s">
        <v>256</v>
      </c>
      <c r="J114" s="41" t="s">
        <v>257</v>
      </c>
    </row>
    <row r="115" ht="12.75">
      <c r="J115" s="41" t="s">
        <v>258</v>
      </c>
    </row>
  </sheetData>
  <mergeCells count="58">
    <mergeCell ref="CE68:CG68"/>
    <mergeCell ref="C20:E20"/>
    <mergeCell ref="C18:E18"/>
    <mergeCell ref="C16:E16"/>
    <mergeCell ref="C22:E22"/>
    <mergeCell ref="C50:E50"/>
    <mergeCell ref="C52:E52"/>
    <mergeCell ref="C61:E61"/>
    <mergeCell ref="C27:E27"/>
    <mergeCell ref="C30:E30"/>
    <mergeCell ref="C43:E43"/>
    <mergeCell ref="BH16:BQ16"/>
    <mergeCell ref="BH18:BQ18"/>
    <mergeCell ref="BH20:BQ20"/>
    <mergeCell ref="BH22:BQ22"/>
    <mergeCell ref="C33:E33"/>
    <mergeCell ref="C41:E41"/>
    <mergeCell ref="BH27:BQ27"/>
    <mergeCell ref="BH30:BQ30"/>
    <mergeCell ref="BH34:BQ34"/>
    <mergeCell ref="BK50:BN50"/>
    <mergeCell ref="BH41:BQ41"/>
    <mergeCell ref="BH43:BQ43"/>
    <mergeCell ref="O37:U37"/>
    <mergeCell ref="AF37:AL37"/>
    <mergeCell ref="AW37:BC37"/>
    <mergeCell ref="AF38:AL38"/>
    <mergeCell ref="AW38:BC38"/>
    <mergeCell ref="C107:H107"/>
    <mergeCell ref="BH107:BQ107"/>
    <mergeCell ref="BB103:BF103"/>
    <mergeCell ref="BB107:BF107"/>
    <mergeCell ref="C98:H98"/>
    <mergeCell ref="BH98:BQ98"/>
    <mergeCell ref="BB98:BF98"/>
    <mergeCell ref="C103:H103"/>
    <mergeCell ref="BH103:BQ103"/>
    <mergeCell ref="C93:H93"/>
    <mergeCell ref="BH93:BQ93"/>
    <mergeCell ref="BB88:BF88"/>
    <mergeCell ref="BB93:BF93"/>
    <mergeCell ref="C67:E67"/>
    <mergeCell ref="BK52:BN52"/>
    <mergeCell ref="BH88:BQ88"/>
    <mergeCell ref="C88:H88"/>
    <mergeCell ref="BK65:BN65"/>
    <mergeCell ref="BK67:BN67"/>
    <mergeCell ref="C63:E63"/>
    <mergeCell ref="CE1:CG1"/>
    <mergeCell ref="BH82:BQ82"/>
    <mergeCell ref="C82:H82"/>
    <mergeCell ref="BB82:BF82"/>
    <mergeCell ref="BK55:BN55"/>
    <mergeCell ref="BK61:BN61"/>
    <mergeCell ref="BK63:BN63"/>
    <mergeCell ref="BK57:BN57"/>
    <mergeCell ref="BK59:BN59"/>
    <mergeCell ref="C65:E65"/>
  </mergeCells>
  <conditionalFormatting sqref="C2 C7:C8 C69 C74:C75">
    <cfRule type="expression" priority="1" dxfId="0" stopIfTrue="1">
      <formula>$CB$4=1</formula>
    </cfRule>
    <cfRule type="expression" priority="2" dxfId="4" stopIfTrue="1">
      <formula>$CB$4=2</formula>
    </cfRule>
    <cfRule type="expression" priority="3" dxfId="2" stopIfTrue="1">
      <formula>$CB$4=3</formula>
    </cfRule>
  </conditionalFormatting>
  <conditionalFormatting sqref="C4:D5 C71:D72">
    <cfRule type="expression" priority="4" dxfId="5" stopIfTrue="1">
      <formula>$CB$8=1</formula>
    </cfRule>
    <cfRule type="expression" priority="5" dxfId="4" stopIfTrue="1">
      <formula>$CB$8=2</formula>
    </cfRule>
    <cfRule type="expression" priority="6" dxfId="2" stopIfTrue="1">
      <formula>$CB$8=3</formula>
    </cfRule>
  </conditionalFormatting>
  <conditionalFormatting sqref="C13 C26 C47 C80">
    <cfRule type="expression" priority="7" dxfId="0" stopIfTrue="1">
      <formula>$CB$10=1</formula>
    </cfRule>
    <cfRule type="expression" priority="8" dxfId="4" stopIfTrue="1">
      <formula>$CB$10=2</formula>
    </cfRule>
    <cfRule type="expression" priority="9" dxfId="2" stopIfTrue="1">
      <formula>$CB$10=3</formula>
    </cfRule>
  </conditionalFormatting>
  <dataValidations count="1">
    <dataValidation type="list" allowBlank="1" showInputMessage="1" showErrorMessage="1" promptTitle="YES or NO ANSWER" errorTitle="YES or NO ANSWER" error="Requires a YES or NO answer" sqref="BK61:BN61 BK55:BN55 BK50:BN50 BK57:BN57 BK59:BN59 BK63:BN63 BK65:BN65 BK67:BN67 BK52:BN52">
      <formula1>$BZ$1:$BZ$2</formula1>
    </dataValidation>
  </dataValidations>
  <printOptions/>
  <pageMargins left="0.6299212598425197" right="0.4724409448818898" top="0.5118110236220472" bottom="0.5905511811023623" header="0.2362204724409449" footer="0.35433070866141736"/>
  <pageSetup firstPageNumber="12" useFirstPageNumber="1" horizontalDpi="600" verticalDpi="600" orientation="portrait" paperSize="9" r:id="rId2"/>
  <headerFooter alignWithMargins="0">
    <oddHeader>&amp;RSPFR 2007</oddHeader>
    <oddFooter>&amp;Rpage &amp;P</oddFooter>
  </headerFooter>
  <rowBreaks count="1" manualBreakCount="1">
    <brk id="67" max="255" man="1"/>
  </rowBreaks>
  <drawing r:id="rId1"/>
</worksheet>
</file>

<file path=xl/worksheets/sheet9.xml><?xml version="1.0" encoding="utf-8"?>
<worksheet xmlns="http://schemas.openxmlformats.org/spreadsheetml/2006/main" xmlns:r="http://schemas.openxmlformats.org/officeDocument/2006/relationships">
  <sheetPr codeName="Sheet12"/>
  <dimension ref="B1:CH130"/>
  <sheetViews>
    <sheetView defaultGridColor="0" view="pageBreakPreview" zoomScale="110" zoomScaleSheetLayoutView="110" colorId="61" workbookViewId="0" topLeftCell="A1">
      <selection activeCell="A1" sqref="A1"/>
    </sheetView>
  </sheetViews>
  <sheetFormatPr defaultColWidth="9.33203125" defaultRowHeight="11.25"/>
  <cols>
    <col min="1" max="1" width="3.33203125" style="43" customWidth="1"/>
    <col min="2" max="2" width="1.3359375" style="43" customWidth="1"/>
    <col min="3" max="69" width="1.66796875" style="43" customWidth="1"/>
    <col min="70" max="70" width="1.3359375" style="43" customWidth="1"/>
    <col min="71" max="78" width="9.33203125" style="43" customWidth="1"/>
    <col min="79" max="79" width="33.33203125" style="183" customWidth="1"/>
    <col min="80" max="80" width="4" style="184" customWidth="1"/>
    <col min="81" max="81" width="3.5" style="183" customWidth="1"/>
    <col min="82" max="85" width="16" style="187" customWidth="1"/>
    <col min="86" max="16384" width="9.33203125" style="43" customWidth="1"/>
  </cols>
  <sheetData>
    <row r="1" spans="2:85" ht="12.75" customHeight="1">
      <c r="B1" s="41"/>
      <c r="BZ1" s="49" t="s">
        <v>1</v>
      </c>
      <c r="CD1" s="189" t="s">
        <v>328</v>
      </c>
      <c r="CE1" s="231" t="s">
        <v>329</v>
      </c>
      <c r="CF1" s="231"/>
      <c r="CG1" s="231"/>
    </row>
    <row r="2" spans="3:85" ht="18">
      <c r="C2" s="44" t="str">
        <f>'SPFR - Front Cover'!$C$40</f>
        <v>Warrumbungle Shire Council</v>
      </c>
      <c r="E2" s="45"/>
      <c r="F2" s="45"/>
      <c r="BZ2" s="49" t="s">
        <v>2</v>
      </c>
      <c r="CA2" s="80" t="s">
        <v>318</v>
      </c>
      <c r="CB2" s="183"/>
      <c r="CD2" s="184" t="s">
        <v>330</v>
      </c>
      <c r="CE2" s="184">
        <v>1</v>
      </c>
      <c r="CF2" s="184">
        <v>2</v>
      </c>
      <c r="CG2" s="184">
        <v>3</v>
      </c>
    </row>
    <row r="3" ht="21" customHeight="1" thickBot="1"/>
    <row r="4" spans="3:85" ht="18.75" thickBot="1">
      <c r="C4" s="46" t="s">
        <v>102</v>
      </c>
      <c r="CA4" s="183" t="s">
        <v>323</v>
      </c>
      <c r="CB4" s="188">
        <f>Formatting!C4</f>
        <v>0</v>
      </c>
      <c r="CD4" s="182" t="s">
        <v>319</v>
      </c>
      <c r="CE4" s="171" t="s">
        <v>320</v>
      </c>
      <c r="CF4" s="185" t="s">
        <v>321</v>
      </c>
      <c r="CG4" s="186" t="s">
        <v>322</v>
      </c>
    </row>
    <row r="5" ht="13.5" thickBot="1">
      <c r="C5" s="54" t="str">
        <f>'Notes - Table of Contents'!$C$5</f>
        <v>for the financial year ended 30 June 2007</v>
      </c>
    </row>
    <row r="6" spans="79:85" ht="13.5" thickBot="1">
      <c r="CA6" s="183" t="s">
        <v>331</v>
      </c>
      <c r="CB6" s="188">
        <f>Formatting!C6</f>
        <v>0</v>
      </c>
      <c r="CD6" s="190" t="s">
        <v>332</v>
      </c>
      <c r="CE6" s="171" t="s">
        <v>320</v>
      </c>
      <c r="CF6" s="185" t="s">
        <v>321</v>
      </c>
      <c r="CG6" s="186" t="s">
        <v>322</v>
      </c>
    </row>
    <row r="7" ht="18.75" thickBot="1">
      <c r="C7" s="44" t="s">
        <v>4</v>
      </c>
    </row>
    <row r="8" spans="3:85" ht="18.75" thickBot="1">
      <c r="C8" s="44" t="s">
        <v>160</v>
      </c>
      <c r="CA8" s="183" t="s">
        <v>324</v>
      </c>
      <c r="CB8" s="188">
        <f>Formatting!C8</f>
        <v>0</v>
      </c>
      <c r="CD8" s="171" t="s">
        <v>320</v>
      </c>
      <c r="CE8" s="182" t="s">
        <v>319</v>
      </c>
      <c r="CF8" s="185" t="s">
        <v>321</v>
      </c>
      <c r="CG8" s="186" t="s">
        <v>322</v>
      </c>
    </row>
    <row r="9" ht="13.5" thickBot="1"/>
    <row r="10" spans="3:85" ht="13.5" thickBot="1">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CA10" s="183" t="s">
        <v>325</v>
      </c>
      <c r="CB10" s="188">
        <f>Formatting!C10</f>
        <v>0</v>
      </c>
      <c r="CD10" s="182" t="s">
        <v>319</v>
      </c>
      <c r="CE10" s="171" t="s">
        <v>320</v>
      </c>
      <c r="CF10" s="185" t="s">
        <v>321</v>
      </c>
      <c r="CG10" s="186" t="s">
        <v>322</v>
      </c>
    </row>
    <row r="11" spans="3:69" ht="13.5" thickBot="1">
      <c r="C11" s="127" t="s">
        <v>213</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row>
    <row r="12" spans="79:85" ht="13.5" thickBot="1">
      <c r="CA12" s="183" t="s">
        <v>326</v>
      </c>
      <c r="CB12" s="188">
        <f>Formatting!C12</f>
        <v>0</v>
      </c>
      <c r="CD12" s="182" t="s">
        <v>319</v>
      </c>
      <c r="CE12" s="171" t="s">
        <v>320</v>
      </c>
      <c r="CF12" s="185" t="s">
        <v>321</v>
      </c>
      <c r="CG12" s="186" t="s">
        <v>322</v>
      </c>
    </row>
    <row r="13" ht="13.5" thickBot="1">
      <c r="C13" s="78" t="s">
        <v>117</v>
      </c>
    </row>
    <row r="14" spans="3:85" ht="13.5" thickBot="1">
      <c r="C14" s="129" t="s">
        <v>110</v>
      </c>
      <c r="CA14" s="183" t="s">
        <v>327</v>
      </c>
      <c r="CB14" s="188">
        <f>Formatting!C14</f>
        <v>0</v>
      </c>
      <c r="CD14" s="182" t="s">
        <v>319</v>
      </c>
      <c r="CE14" s="171" t="s">
        <v>320</v>
      </c>
      <c r="CF14" s="185" t="s">
        <v>321</v>
      </c>
      <c r="CG14" s="186" t="s">
        <v>322</v>
      </c>
    </row>
    <row r="15" ht="12.75">
      <c r="C15" s="129"/>
    </row>
    <row r="16" spans="3:69" ht="12.75">
      <c r="C16" s="261" t="s">
        <v>143</v>
      </c>
      <c r="D16" s="261"/>
      <c r="E16" s="261"/>
      <c r="G16" s="43" t="s">
        <v>214</v>
      </c>
      <c r="BH16" s="270">
        <f>SUM('Income Statements'!AR90:AR91)*1000</f>
        <v>0</v>
      </c>
      <c r="BI16" s="271"/>
      <c r="BJ16" s="271"/>
      <c r="BK16" s="271"/>
      <c r="BL16" s="271"/>
      <c r="BM16" s="271"/>
      <c r="BN16" s="271"/>
      <c r="BO16" s="271"/>
      <c r="BP16" s="271"/>
      <c r="BQ16" s="272"/>
    </row>
    <row r="17" spans="3:69" ht="12.75">
      <c r="C17" s="171"/>
      <c r="D17" s="171"/>
      <c r="E17" s="171"/>
      <c r="BH17" s="92"/>
      <c r="BI17" s="92"/>
      <c r="BJ17" s="92"/>
      <c r="BK17" s="92"/>
      <c r="BL17" s="92"/>
      <c r="BM17" s="92"/>
      <c r="BN17" s="92"/>
      <c r="BO17" s="92"/>
      <c r="BP17" s="92"/>
      <c r="BQ17" s="92"/>
    </row>
    <row r="18" spans="3:69" ht="12.75">
      <c r="C18" s="261" t="s">
        <v>144</v>
      </c>
      <c r="D18" s="261"/>
      <c r="E18" s="261"/>
      <c r="G18" s="43" t="s">
        <v>105</v>
      </c>
      <c r="BH18" s="270">
        <f>SUM('[1]Special Schedule 5'!$AW$144:$BF$147)*3</f>
        <v>8010</v>
      </c>
      <c r="BI18" s="271"/>
      <c r="BJ18" s="271"/>
      <c r="BK18" s="271"/>
      <c r="BL18" s="271"/>
      <c r="BM18" s="271"/>
      <c r="BN18" s="271"/>
      <c r="BO18" s="271"/>
      <c r="BP18" s="271"/>
      <c r="BQ18" s="272"/>
    </row>
    <row r="19" spans="3:69" ht="12.75">
      <c r="C19" s="171"/>
      <c r="D19" s="171"/>
      <c r="E19" s="171"/>
      <c r="BH19" s="92"/>
      <c r="BI19" s="92"/>
      <c r="BJ19" s="92"/>
      <c r="BK19" s="92"/>
      <c r="BL19" s="92"/>
      <c r="BM19" s="92"/>
      <c r="BN19" s="92"/>
      <c r="BO19" s="92"/>
      <c r="BP19" s="92"/>
      <c r="BQ19" s="92"/>
    </row>
    <row r="20" spans="3:69" ht="12.75">
      <c r="C20" s="261" t="s">
        <v>145</v>
      </c>
      <c r="D20" s="261"/>
      <c r="E20" s="261"/>
      <c r="G20" s="43" t="s">
        <v>262</v>
      </c>
      <c r="BH20" s="270">
        <f>IF(BH16&lt;BH18,BH16,BH18)</f>
        <v>0</v>
      </c>
      <c r="BI20" s="271"/>
      <c r="BJ20" s="271"/>
      <c r="BK20" s="271"/>
      <c r="BL20" s="271"/>
      <c r="BM20" s="271"/>
      <c r="BN20" s="271"/>
      <c r="BO20" s="271"/>
      <c r="BP20" s="271"/>
      <c r="BQ20" s="272"/>
    </row>
    <row r="21" spans="3:69" ht="12.75">
      <c r="C21" s="171"/>
      <c r="D21" s="171"/>
      <c r="E21" s="171"/>
      <c r="BH21" s="92"/>
      <c r="BI21" s="92"/>
      <c r="BJ21" s="92"/>
      <c r="BK21" s="92"/>
      <c r="BL21" s="92"/>
      <c r="BM21" s="92"/>
      <c r="BN21" s="92"/>
      <c r="BO21" s="92"/>
      <c r="BP21" s="92"/>
      <c r="BQ21" s="92"/>
    </row>
    <row r="22" spans="3:69" ht="12.75">
      <c r="C22" s="261" t="s">
        <v>146</v>
      </c>
      <c r="D22" s="261"/>
      <c r="E22" s="261"/>
      <c r="G22" s="43" t="s">
        <v>215</v>
      </c>
      <c r="BH22" s="270"/>
      <c r="BI22" s="271"/>
      <c r="BJ22" s="271"/>
      <c r="BK22" s="271"/>
      <c r="BL22" s="271"/>
      <c r="BM22" s="271"/>
      <c r="BN22" s="271"/>
      <c r="BO22" s="271"/>
      <c r="BP22" s="271"/>
      <c r="BQ22" s="272"/>
    </row>
    <row r="23" spans="60:69" ht="12.75">
      <c r="BH23" s="92"/>
      <c r="BI23" s="92"/>
      <c r="BJ23" s="92"/>
      <c r="BK23" s="92"/>
      <c r="BL23" s="92"/>
      <c r="BM23" s="92"/>
      <c r="BN23" s="92"/>
      <c r="BO23" s="92"/>
      <c r="BP23" s="92"/>
      <c r="BQ23" s="92"/>
    </row>
    <row r="24" spans="60:69" ht="12.75">
      <c r="BH24" s="92"/>
      <c r="BI24" s="92"/>
      <c r="BJ24" s="92"/>
      <c r="BK24" s="92"/>
      <c r="BL24" s="92"/>
      <c r="BM24" s="92"/>
      <c r="BN24" s="92"/>
      <c r="BO24" s="92"/>
      <c r="BP24" s="92"/>
      <c r="BQ24" s="92"/>
    </row>
    <row r="25" spans="60:69" ht="12.75">
      <c r="BH25" s="92"/>
      <c r="BI25" s="92"/>
      <c r="BJ25" s="92"/>
      <c r="BK25" s="92"/>
      <c r="BL25" s="92"/>
      <c r="BM25" s="92"/>
      <c r="BN25" s="92"/>
      <c r="BO25" s="92"/>
      <c r="BP25" s="92"/>
      <c r="BQ25" s="92"/>
    </row>
    <row r="26" spans="3:69" ht="12.75">
      <c r="C26" s="78" t="s">
        <v>216</v>
      </c>
      <c r="BH26" s="92"/>
      <c r="BI26" s="92"/>
      <c r="BJ26" s="92"/>
      <c r="BK26" s="92"/>
      <c r="BL26" s="92"/>
      <c r="BM26" s="92"/>
      <c r="BN26" s="92"/>
      <c r="BO26" s="92"/>
      <c r="BP26" s="92"/>
      <c r="BQ26" s="92"/>
    </row>
    <row r="27" spans="3:69" ht="12.75">
      <c r="C27" s="261" t="s">
        <v>143</v>
      </c>
      <c r="D27" s="261"/>
      <c r="E27" s="261"/>
      <c r="G27" s="43" t="s">
        <v>217</v>
      </c>
      <c r="BH27" s="270">
        <f>'Income Statements'!AR122*1000</f>
        <v>32650</v>
      </c>
      <c r="BI27" s="271"/>
      <c r="BJ27" s="271"/>
      <c r="BK27" s="271"/>
      <c r="BL27" s="271"/>
      <c r="BM27" s="271"/>
      <c r="BN27" s="271"/>
      <c r="BO27" s="271"/>
      <c r="BP27" s="271"/>
      <c r="BQ27" s="272"/>
    </row>
    <row r="28" spans="3:69" ht="12.75">
      <c r="C28" s="58"/>
      <c r="D28" s="54"/>
      <c r="E28" s="54"/>
      <c r="G28" s="129" t="s">
        <v>109</v>
      </c>
      <c r="BH28" s="92"/>
      <c r="BI28" s="92"/>
      <c r="BJ28" s="92"/>
      <c r="BK28" s="92"/>
      <c r="BL28" s="92"/>
      <c r="BM28" s="92"/>
      <c r="BN28" s="92"/>
      <c r="BO28" s="92"/>
      <c r="BP28" s="92"/>
      <c r="BQ28" s="92"/>
    </row>
    <row r="29" spans="3:69" ht="12.75">
      <c r="C29" s="171"/>
      <c r="D29" s="171"/>
      <c r="E29" s="171"/>
      <c r="BH29" s="92"/>
      <c r="BI29" s="92"/>
      <c r="BJ29" s="92"/>
      <c r="BK29" s="92"/>
      <c r="BL29" s="92"/>
      <c r="BM29" s="92"/>
      <c r="BN29" s="92"/>
      <c r="BO29" s="92"/>
      <c r="BP29" s="92"/>
      <c r="BQ29" s="92"/>
    </row>
    <row r="30" spans="3:69" ht="12.75">
      <c r="C30" s="261" t="s">
        <v>144</v>
      </c>
      <c r="D30" s="261"/>
      <c r="E30" s="261"/>
      <c r="G30" s="43" t="s">
        <v>106</v>
      </c>
      <c r="BH30" s="92"/>
      <c r="BI30" s="92"/>
      <c r="BJ30" s="92"/>
      <c r="BK30" s="92"/>
      <c r="BL30" s="92"/>
      <c r="BM30" s="92"/>
      <c r="BN30" s="92"/>
      <c r="BO30" s="92"/>
      <c r="BP30" s="92"/>
      <c r="BQ30" s="92"/>
    </row>
    <row r="31" spans="3:69" ht="12.75">
      <c r="C31" s="58"/>
      <c r="D31" s="54"/>
      <c r="E31" s="54"/>
      <c r="G31" s="43" t="s">
        <v>104</v>
      </c>
      <c r="BH31" s="270">
        <f>SUM('[1]Special Schedule 5'!$AW$144:$BF$147)*30-BH20</f>
        <v>80100</v>
      </c>
      <c r="BI31" s="271"/>
      <c r="BJ31" s="271"/>
      <c r="BK31" s="271"/>
      <c r="BL31" s="271"/>
      <c r="BM31" s="271"/>
      <c r="BN31" s="271"/>
      <c r="BO31" s="271"/>
      <c r="BP31" s="271"/>
      <c r="BQ31" s="272"/>
    </row>
    <row r="32" spans="3:69" ht="12.75">
      <c r="C32" s="171"/>
      <c r="D32" s="171"/>
      <c r="E32" s="171"/>
      <c r="BH32" s="92"/>
      <c r="BI32" s="92"/>
      <c r="BJ32" s="92"/>
      <c r="BK32" s="92"/>
      <c r="BL32" s="92"/>
      <c r="BM32" s="92"/>
      <c r="BN32" s="92"/>
      <c r="BO32" s="92"/>
      <c r="BP32" s="92"/>
      <c r="BQ32" s="92"/>
    </row>
    <row r="33" spans="3:69" ht="12.75">
      <c r="C33" s="261" t="s">
        <v>145</v>
      </c>
      <c r="D33" s="261"/>
      <c r="E33" s="261"/>
      <c r="G33" s="43" t="s">
        <v>261</v>
      </c>
      <c r="BH33" s="92"/>
      <c r="BI33" s="92"/>
      <c r="BJ33" s="92"/>
      <c r="BK33" s="92"/>
      <c r="BL33" s="92"/>
      <c r="BM33" s="92"/>
      <c r="BN33" s="92"/>
      <c r="BO33" s="92"/>
      <c r="BP33" s="92"/>
      <c r="BQ33" s="92"/>
    </row>
    <row r="34" spans="3:69" ht="12.75">
      <c r="C34" s="58"/>
      <c r="D34" s="54"/>
      <c r="E34" s="54"/>
      <c r="G34" s="43" t="s">
        <v>219</v>
      </c>
      <c r="BH34" s="270">
        <f>O37+AF37+AW37-AF38-AW38</f>
        <v>299800</v>
      </c>
      <c r="BI34" s="271"/>
      <c r="BJ34" s="271"/>
      <c r="BK34" s="271"/>
      <c r="BL34" s="271"/>
      <c r="BM34" s="271"/>
      <c r="BN34" s="271"/>
      <c r="BO34" s="271"/>
      <c r="BP34" s="271"/>
      <c r="BQ34" s="272"/>
    </row>
    <row r="35" spans="3:69" ht="12.75">
      <c r="C35" s="171"/>
      <c r="D35" s="171"/>
      <c r="E35" s="171"/>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H35" s="92"/>
      <c r="BI35" s="92"/>
      <c r="BJ35" s="92"/>
      <c r="BK35" s="92"/>
      <c r="BL35" s="92"/>
      <c r="BM35" s="92"/>
      <c r="BN35" s="92"/>
      <c r="BO35" s="92"/>
      <c r="BP35" s="92"/>
      <c r="BQ35" s="92"/>
    </row>
    <row r="36" spans="3:69" ht="4.5" customHeight="1">
      <c r="C36" s="171"/>
      <c r="D36" s="171"/>
      <c r="E36" s="171"/>
      <c r="BH36" s="92"/>
      <c r="BI36" s="92"/>
      <c r="BJ36" s="92"/>
      <c r="BK36" s="92"/>
      <c r="BL36" s="92"/>
      <c r="BM36" s="92"/>
      <c r="BN36" s="92"/>
      <c r="BO36" s="92"/>
      <c r="BP36" s="92"/>
      <c r="BQ36" s="92"/>
    </row>
    <row r="37" spans="3:69" ht="12.75">
      <c r="C37" s="58"/>
      <c r="D37" s="54"/>
      <c r="E37" s="54"/>
      <c r="G37" s="129" t="s">
        <v>220</v>
      </c>
      <c r="O37" s="270">
        <f>'Income Statements'!AR121*1000</f>
        <v>65300</v>
      </c>
      <c r="P37" s="271"/>
      <c r="Q37" s="271"/>
      <c r="R37" s="271"/>
      <c r="S37" s="271"/>
      <c r="T37" s="271"/>
      <c r="U37" s="272"/>
      <c r="X37" s="129" t="s">
        <v>118</v>
      </c>
      <c r="AF37" s="270">
        <f>'Income Statements'!BA121*1000</f>
        <v>234500</v>
      </c>
      <c r="AG37" s="271"/>
      <c r="AH37" s="271"/>
      <c r="AI37" s="271"/>
      <c r="AJ37" s="271"/>
      <c r="AK37" s="271"/>
      <c r="AL37" s="272"/>
      <c r="AO37" s="129" t="s">
        <v>119</v>
      </c>
      <c r="AW37" s="270">
        <f>'Income Statements'!BJ121*1000</f>
        <v>0</v>
      </c>
      <c r="AX37" s="271"/>
      <c r="AY37" s="271"/>
      <c r="AZ37" s="271"/>
      <c r="BA37" s="271"/>
      <c r="BB37" s="271"/>
      <c r="BC37" s="272"/>
      <c r="BH37" s="92"/>
      <c r="BI37" s="92"/>
      <c r="BJ37" s="92"/>
      <c r="BK37" s="92"/>
      <c r="BL37" s="92"/>
      <c r="BM37" s="92"/>
      <c r="BN37" s="92"/>
      <c r="BO37" s="92"/>
      <c r="BP37" s="92"/>
      <c r="BQ37" s="92"/>
    </row>
    <row r="38" spans="3:69" ht="12.75">
      <c r="C38" s="58"/>
      <c r="D38" s="54"/>
      <c r="E38" s="54"/>
      <c r="X38" s="129" t="s">
        <v>221</v>
      </c>
      <c r="AF38" s="270">
        <f>-'Income Statements'!BA112*1000</f>
        <v>0</v>
      </c>
      <c r="AG38" s="271"/>
      <c r="AH38" s="271"/>
      <c r="AI38" s="271"/>
      <c r="AJ38" s="271"/>
      <c r="AK38" s="271"/>
      <c r="AL38" s="272"/>
      <c r="AO38" s="129" t="s">
        <v>120</v>
      </c>
      <c r="AW38" s="270">
        <f>-'Income Statements'!BJ112*1000</f>
        <v>0</v>
      </c>
      <c r="AX38" s="271"/>
      <c r="AY38" s="271"/>
      <c r="AZ38" s="271"/>
      <c r="BA38" s="271"/>
      <c r="BB38" s="271"/>
      <c r="BC38" s="272"/>
      <c r="BH38" s="92"/>
      <c r="BI38" s="92"/>
      <c r="BJ38" s="92"/>
      <c r="BK38" s="92"/>
      <c r="BL38" s="92"/>
      <c r="BM38" s="92"/>
      <c r="BN38" s="92"/>
      <c r="BO38" s="92"/>
      <c r="BP38" s="92"/>
      <c r="BQ38" s="92"/>
    </row>
    <row r="39" spans="3:69" ht="4.5" customHeight="1">
      <c r="C39" s="171"/>
      <c r="D39" s="171"/>
      <c r="E39" s="171"/>
      <c r="BH39" s="92"/>
      <c r="BI39" s="92"/>
      <c r="BJ39" s="92"/>
      <c r="BK39" s="92"/>
      <c r="BL39" s="92"/>
      <c r="BM39" s="92"/>
      <c r="BN39" s="92"/>
      <c r="BO39" s="92"/>
      <c r="BP39" s="92"/>
      <c r="BQ39" s="92"/>
    </row>
    <row r="40" spans="3:69" ht="12.75">
      <c r="C40" s="171"/>
      <c r="D40" s="171"/>
      <c r="E40" s="171"/>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H40" s="92"/>
      <c r="BI40" s="92"/>
      <c r="BJ40" s="92"/>
      <c r="BK40" s="92"/>
      <c r="BL40" s="92"/>
      <c r="BM40" s="92"/>
      <c r="BN40" s="92"/>
      <c r="BO40" s="92"/>
      <c r="BP40" s="92"/>
      <c r="BQ40" s="92"/>
    </row>
    <row r="41" spans="3:69" ht="12.75">
      <c r="C41" s="261" t="s">
        <v>146</v>
      </c>
      <c r="D41" s="261"/>
      <c r="E41" s="261"/>
      <c r="G41" s="43" t="s">
        <v>263</v>
      </c>
      <c r="BH41" s="270">
        <f>IF(+MIN(BH27,BH31,BH34)&lt;0,"n/a",+MIN(BH27,BH31,BH34))</f>
        <v>32650</v>
      </c>
      <c r="BI41" s="271"/>
      <c r="BJ41" s="271"/>
      <c r="BK41" s="271"/>
      <c r="BL41" s="271"/>
      <c r="BM41" s="271"/>
      <c r="BN41" s="271"/>
      <c r="BO41" s="271"/>
      <c r="BP41" s="271"/>
      <c r="BQ41" s="272"/>
    </row>
    <row r="42" spans="3:69" ht="12.75">
      <c r="C42" s="171"/>
      <c r="D42" s="171"/>
      <c r="E42" s="171"/>
      <c r="BH42" s="92"/>
      <c r="BI42" s="92"/>
      <c r="BJ42" s="92"/>
      <c r="BK42" s="92"/>
      <c r="BL42" s="92"/>
      <c r="BM42" s="92"/>
      <c r="BN42" s="92"/>
      <c r="BO42" s="92"/>
      <c r="BP42" s="92"/>
      <c r="BQ42" s="92"/>
    </row>
    <row r="43" spans="3:69" ht="12.75">
      <c r="C43" s="261" t="s">
        <v>107</v>
      </c>
      <c r="D43" s="261"/>
      <c r="E43" s="261"/>
      <c r="G43" s="43" t="s">
        <v>264</v>
      </c>
      <c r="BH43" s="270"/>
      <c r="BI43" s="271"/>
      <c r="BJ43" s="271"/>
      <c r="BK43" s="271"/>
      <c r="BL43" s="271"/>
      <c r="BM43" s="271"/>
      <c r="BN43" s="271"/>
      <c r="BO43" s="271"/>
      <c r="BP43" s="271"/>
      <c r="BQ43" s="272"/>
    </row>
    <row r="44" ht="9" customHeight="1"/>
    <row r="45" ht="9" customHeight="1"/>
    <row r="46" ht="9" customHeight="1"/>
    <row r="47" spans="3:69" ht="12.75">
      <c r="C47" s="78" t="s">
        <v>265</v>
      </c>
      <c r="BH47" s="177"/>
      <c r="BI47" s="177"/>
      <c r="BJ47" s="177"/>
      <c r="BK47" s="178" t="s">
        <v>156</v>
      </c>
      <c r="BL47" s="178"/>
      <c r="BM47" s="178"/>
      <c r="BN47" s="178"/>
      <c r="BO47" s="177"/>
      <c r="BP47" s="177"/>
      <c r="BQ47" s="177"/>
    </row>
    <row r="48" spans="3:69" ht="12.75">
      <c r="C48" s="129" t="s">
        <v>108</v>
      </c>
      <c r="BH48" s="47"/>
      <c r="BI48" s="47"/>
      <c r="BJ48" s="47"/>
      <c r="BK48" s="47"/>
      <c r="BL48" s="47"/>
      <c r="BM48" s="47"/>
      <c r="BN48" s="47"/>
      <c r="BO48" s="47"/>
      <c r="BP48" s="47"/>
      <c r="BQ48" s="47"/>
    </row>
    <row r="49" spans="3:69" ht="12.75">
      <c r="C49" s="171"/>
      <c r="D49" s="171"/>
      <c r="E49" s="171"/>
      <c r="BH49" s="47"/>
      <c r="BI49" s="47"/>
      <c r="BJ49" s="47"/>
      <c r="BK49" s="47"/>
      <c r="BL49" s="47"/>
      <c r="BM49" s="47"/>
      <c r="BN49" s="47"/>
      <c r="BO49" s="47"/>
      <c r="BP49" s="47"/>
      <c r="BQ49" s="47"/>
    </row>
    <row r="50" spans="3:69" ht="12.75">
      <c r="C50" s="261" t="s">
        <v>143</v>
      </c>
      <c r="D50" s="261"/>
      <c r="E50" s="261"/>
      <c r="G50" s="43" t="s">
        <v>111</v>
      </c>
      <c r="BH50" s="124" t="s">
        <v>156</v>
      </c>
      <c r="BI50" s="124"/>
      <c r="BJ50" s="124"/>
      <c r="BK50" s="263" t="s">
        <v>1</v>
      </c>
      <c r="BL50" s="264"/>
      <c r="BM50" s="264"/>
      <c r="BN50" s="265"/>
      <c r="BO50" s="124"/>
      <c r="BP50" s="124"/>
      <c r="BQ50" s="124"/>
    </row>
    <row r="51" spans="3:69" ht="12.75">
      <c r="C51" s="171"/>
      <c r="D51" s="171"/>
      <c r="E51" s="171"/>
      <c r="BH51" s="47"/>
      <c r="BI51" s="47"/>
      <c r="BJ51" s="47"/>
      <c r="BK51" s="47"/>
      <c r="BL51" s="47"/>
      <c r="BM51" s="47"/>
      <c r="BN51" s="47"/>
      <c r="BO51" s="47"/>
      <c r="BP51" s="47"/>
      <c r="BQ51" s="47"/>
    </row>
    <row r="52" spans="3:69" ht="12.75">
      <c r="C52" s="261" t="s">
        <v>144</v>
      </c>
      <c r="D52" s="261"/>
      <c r="E52" s="261"/>
      <c r="G52" s="43" t="s">
        <v>112</v>
      </c>
      <c r="BH52" s="124" t="s">
        <v>156</v>
      </c>
      <c r="BI52" s="124"/>
      <c r="BJ52" s="124"/>
      <c r="BK52" s="263" t="s">
        <v>1</v>
      </c>
      <c r="BL52" s="264"/>
      <c r="BM52" s="264"/>
      <c r="BN52" s="265"/>
      <c r="BO52" s="124"/>
      <c r="BP52" s="124"/>
      <c r="BQ52" s="124"/>
    </row>
    <row r="53" spans="3:69" ht="12.75">
      <c r="C53" s="58"/>
      <c r="D53" s="58"/>
      <c r="E53" s="58"/>
      <c r="G53" s="129" t="s">
        <v>223</v>
      </c>
      <c r="BH53" s="47"/>
      <c r="BI53" s="47"/>
      <c r="BJ53" s="47"/>
      <c r="BK53" s="47"/>
      <c r="BL53" s="47"/>
      <c r="BM53" s="47"/>
      <c r="BN53" s="47"/>
      <c r="BO53" s="47"/>
      <c r="BP53" s="47"/>
      <c r="BQ53" s="47"/>
    </row>
    <row r="54" spans="3:69" ht="12.75">
      <c r="C54" s="58"/>
      <c r="D54" s="58"/>
      <c r="E54" s="58"/>
      <c r="BH54" s="47"/>
      <c r="BI54" s="47"/>
      <c r="BJ54" s="47"/>
      <c r="BK54" s="47"/>
      <c r="BL54" s="47"/>
      <c r="BM54" s="47"/>
      <c r="BN54" s="47"/>
      <c r="BO54" s="47"/>
      <c r="BP54" s="47"/>
      <c r="BQ54" s="47"/>
    </row>
    <row r="55" spans="3:69" ht="12.75">
      <c r="C55" s="58"/>
      <c r="D55" s="58"/>
      <c r="E55" s="58"/>
      <c r="G55" s="43" t="s">
        <v>113</v>
      </c>
      <c r="T55" s="261" t="s">
        <v>114</v>
      </c>
      <c r="U55" s="261"/>
      <c r="W55" s="43" t="s">
        <v>266</v>
      </c>
      <c r="BH55" s="124" t="s">
        <v>156</v>
      </c>
      <c r="BI55" s="124"/>
      <c r="BJ55" s="124"/>
      <c r="BK55" s="263" t="s">
        <v>1</v>
      </c>
      <c r="BL55" s="264"/>
      <c r="BM55" s="264"/>
      <c r="BN55" s="265"/>
      <c r="BO55" s="124"/>
      <c r="BP55" s="124"/>
      <c r="BQ55" s="124"/>
    </row>
    <row r="56" spans="3:69" ht="4.5" customHeight="1">
      <c r="C56" s="171"/>
      <c r="D56" s="171"/>
      <c r="E56" s="171"/>
      <c r="T56" s="58"/>
      <c r="U56" s="58"/>
      <c r="BH56" s="47"/>
      <c r="BI56" s="47"/>
      <c r="BJ56" s="47"/>
      <c r="BK56" s="47"/>
      <c r="BL56" s="47"/>
      <c r="BM56" s="47"/>
      <c r="BN56" s="47"/>
      <c r="BO56" s="47"/>
      <c r="BP56" s="47"/>
      <c r="BQ56" s="47"/>
    </row>
    <row r="57" spans="3:69" ht="12.75">
      <c r="C57" s="58"/>
      <c r="D57" s="58"/>
      <c r="E57" s="58"/>
      <c r="T57" s="261" t="s">
        <v>115</v>
      </c>
      <c r="U57" s="261"/>
      <c r="W57" s="43" t="s">
        <v>267</v>
      </c>
      <c r="BH57" s="124" t="s">
        <v>156</v>
      </c>
      <c r="BI57" s="124"/>
      <c r="BJ57" s="124"/>
      <c r="BK57" s="263" t="s">
        <v>1</v>
      </c>
      <c r="BL57" s="264"/>
      <c r="BM57" s="264"/>
      <c r="BN57" s="265"/>
      <c r="BO57" s="124"/>
      <c r="BP57" s="124"/>
      <c r="BQ57" s="124"/>
    </row>
    <row r="58" spans="3:69" ht="4.5" customHeight="1">
      <c r="C58" s="171"/>
      <c r="D58" s="171"/>
      <c r="E58" s="171"/>
      <c r="T58" s="58"/>
      <c r="U58" s="58"/>
      <c r="BH58" s="47"/>
      <c r="BI58" s="47"/>
      <c r="BJ58" s="47"/>
      <c r="BK58" s="47"/>
      <c r="BL58" s="47"/>
      <c r="BM58" s="47"/>
      <c r="BN58" s="47"/>
      <c r="BO58" s="47"/>
      <c r="BP58" s="47"/>
      <c r="BQ58" s="47"/>
    </row>
    <row r="59" spans="3:69" ht="12.75">
      <c r="C59" s="58"/>
      <c r="D59" s="58"/>
      <c r="E59" s="58"/>
      <c r="T59" s="261" t="s">
        <v>116</v>
      </c>
      <c r="U59" s="261"/>
      <c r="W59" s="43" t="s">
        <v>187</v>
      </c>
      <c r="BH59" s="124" t="s">
        <v>156</v>
      </c>
      <c r="BI59" s="124"/>
      <c r="BJ59" s="124"/>
      <c r="BK59" s="263" t="s">
        <v>1</v>
      </c>
      <c r="BL59" s="264"/>
      <c r="BM59" s="264"/>
      <c r="BN59" s="265"/>
      <c r="BO59" s="124"/>
      <c r="BP59" s="124"/>
      <c r="BQ59" s="124"/>
    </row>
    <row r="60" spans="3:69" ht="4.5" customHeight="1">
      <c r="C60" s="171"/>
      <c r="D60" s="171"/>
      <c r="E60" s="171"/>
      <c r="BH60" s="47"/>
      <c r="BI60" s="47"/>
      <c r="BJ60" s="47"/>
      <c r="BK60" s="47"/>
      <c r="BL60" s="47"/>
      <c r="BM60" s="47"/>
      <c r="BN60" s="47"/>
      <c r="BO60" s="47"/>
      <c r="BP60" s="47"/>
      <c r="BQ60" s="47"/>
    </row>
    <row r="61" spans="3:69" ht="12.75">
      <c r="C61" s="58"/>
      <c r="D61" s="58"/>
      <c r="E61" s="58"/>
      <c r="G61" s="43" t="s">
        <v>186</v>
      </c>
      <c r="BH61" s="124" t="s">
        <v>156</v>
      </c>
      <c r="BI61" s="124"/>
      <c r="BJ61" s="124"/>
      <c r="BK61" s="263" t="s">
        <v>2</v>
      </c>
      <c r="BL61" s="264"/>
      <c r="BM61" s="264"/>
      <c r="BN61" s="265"/>
      <c r="BO61" s="124"/>
      <c r="BP61" s="124"/>
      <c r="BQ61" s="124"/>
    </row>
    <row r="62" spans="3:69" ht="4.5" customHeight="1">
      <c r="C62" s="171"/>
      <c r="D62" s="171"/>
      <c r="E62" s="171"/>
      <c r="BH62" s="47"/>
      <c r="BI62" s="47"/>
      <c r="BJ62" s="47"/>
      <c r="BK62" s="47"/>
      <c r="BL62" s="47"/>
      <c r="BM62" s="47"/>
      <c r="BN62" s="47"/>
      <c r="BO62" s="47"/>
      <c r="BP62" s="47"/>
      <c r="BQ62" s="47"/>
    </row>
    <row r="63" spans="3:69" ht="12.75">
      <c r="C63" s="58"/>
      <c r="D63" s="58"/>
      <c r="E63" s="58"/>
      <c r="G63" s="43" t="s">
        <v>268</v>
      </c>
      <c r="BH63" s="124" t="s">
        <v>156</v>
      </c>
      <c r="BI63" s="124"/>
      <c r="BJ63" s="124"/>
      <c r="BK63" s="263" t="s">
        <v>2</v>
      </c>
      <c r="BL63" s="264"/>
      <c r="BM63" s="264"/>
      <c r="BN63" s="265"/>
      <c r="BO63" s="124"/>
      <c r="BP63" s="124"/>
      <c r="BQ63" s="124"/>
    </row>
    <row r="64" spans="3:69" ht="12.75">
      <c r="C64" s="171"/>
      <c r="D64" s="171"/>
      <c r="E64" s="171"/>
      <c r="BH64" s="47"/>
      <c r="BI64" s="47"/>
      <c r="BJ64" s="47"/>
      <c r="BK64" s="47"/>
      <c r="BL64" s="47"/>
      <c r="BM64" s="47"/>
      <c r="BN64" s="47"/>
      <c r="BO64" s="47"/>
      <c r="BP64" s="47"/>
      <c r="BQ64" s="47"/>
    </row>
    <row r="65" spans="3:69" ht="12.75">
      <c r="C65" s="261" t="s">
        <v>145</v>
      </c>
      <c r="D65" s="261"/>
      <c r="E65" s="261"/>
      <c r="G65" s="43" t="s">
        <v>269</v>
      </c>
      <c r="BH65" s="124" t="s">
        <v>156</v>
      </c>
      <c r="BI65" s="124"/>
      <c r="BJ65" s="124"/>
      <c r="BK65" s="263" t="s">
        <v>1</v>
      </c>
      <c r="BL65" s="264"/>
      <c r="BM65" s="264"/>
      <c r="BN65" s="265"/>
      <c r="BO65" s="124"/>
      <c r="BP65" s="124"/>
      <c r="BQ65" s="124"/>
    </row>
    <row r="66" spans="3:69" ht="12.75">
      <c r="C66" s="171"/>
      <c r="D66" s="171"/>
      <c r="E66" s="171"/>
      <c r="BH66" s="47"/>
      <c r="BI66" s="47"/>
      <c r="BJ66" s="47"/>
      <c r="BK66" s="47"/>
      <c r="BL66" s="47"/>
      <c r="BM66" s="47"/>
      <c r="BN66" s="47"/>
      <c r="BO66" s="47"/>
      <c r="BP66" s="47"/>
      <c r="BQ66" s="47"/>
    </row>
    <row r="67" spans="3:69" ht="12.75">
      <c r="C67" s="261" t="s">
        <v>146</v>
      </c>
      <c r="D67" s="261"/>
      <c r="E67" s="261"/>
      <c r="G67" s="43" t="s">
        <v>270</v>
      </c>
      <c r="BH67" s="124" t="s">
        <v>156</v>
      </c>
      <c r="BI67" s="124"/>
      <c r="BJ67" s="124"/>
      <c r="BK67" s="263" t="s">
        <v>1</v>
      </c>
      <c r="BL67" s="264"/>
      <c r="BM67" s="264"/>
      <c r="BN67" s="265"/>
      <c r="BO67" s="124"/>
      <c r="BP67" s="124"/>
      <c r="BQ67" s="124"/>
    </row>
    <row r="68" spans="2:86" ht="12.75" customHeight="1">
      <c r="B68" s="41"/>
      <c r="BZ68" s="49"/>
      <c r="CD68" s="189"/>
      <c r="CE68" s="231"/>
      <c r="CF68" s="231"/>
      <c r="CG68" s="231"/>
      <c r="CH68" s="43" t="s">
        <v>1</v>
      </c>
    </row>
    <row r="69" spans="3:86" ht="18">
      <c r="C69" s="44" t="str">
        <f>'SPFR - Front Cover'!$C$40</f>
        <v>Warrumbungle Shire Council</v>
      </c>
      <c r="E69" s="45"/>
      <c r="F69" s="45"/>
      <c r="BZ69" s="49"/>
      <c r="CA69" s="80"/>
      <c r="CB69" s="183"/>
      <c r="CD69" s="184"/>
      <c r="CE69" s="184"/>
      <c r="CF69" s="184"/>
      <c r="CG69" s="184"/>
      <c r="CH69" s="43" t="s">
        <v>2</v>
      </c>
    </row>
    <row r="70" ht="21" customHeight="1" thickBot="1"/>
    <row r="71" spans="3:85" ht="18.75" thickBot="1">
      <c r="C71" s="46" t="s">
        <v>102</v>
      </c>
      <c r="CB71" s="188"/>
      <c r="CD71" s="182"/>
      <c r="CE71" s="171"/>
      <c r="CF71" s="185"/>
      <c r="CG71" s="186"/>
    </row>
    <row r="72" ht="13.5" thickBot="1">
      <c r="C72" s="54" t="str">
        <f>'Notes - Table of Contents'!$C$5</f>
        <v>for the financial year ended 30 June 2007</v>
      </c>
    </row>
    <row r="73" spans="80:85" ht="13.5" thickBot="1">
      <c r="CB73" s="188"/>
      <c r="CD73" s="190"/>
      <c r="CE73" s="171"/>
      <c r="CF73" s="185"/>
      <c r="CG73" s="186"/>
    </row>
    <row r="74" ht="18.75" thickBot="1">
      <c r="C74" s="44" t="s">
        <v>4</v>
      </c>
    </row>
    <row r="75" spans="3:85" ht="18.75" thickBot="1">
      <c r="C75" s="44" t="s">
        <v>160</v>
      </c>
      <c r="CB75" s="188"/>
      <c r="CD75" s="171"/>
      <c r="CE75" s="182"/>
      <c r="CF75" s="185"/>
      <c r="CG75" s="186"/>
    </row>
    <row r="76" ht="13.5" thickBot="1"/>
    <row r="77" spans="3:69" ht="12.75">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row>
    <row r="78" spans="3:69" ht="13.5" thickBot="1">
      <c r="C78" s="127" t="s">
        <v>213</v>
      </c>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row>
    <row r="80" ht="12.75">
      <c r="C80" s="78" t="s">
        <v>234</v>
      </c>
    </row>
    <row r="82" spans="3:69" ht="12.75">
      <c r="C82" s="261" t="s">
        <v>271</v>
      </c>
      <c r="D82" s="261"/>
      <c r="E82" s="261"/>
      <c r="F82" s="261"/>
      <c r="G82" s="261"/>
      <c r="H82" s="261"/>
      <c r="J82" s="43" t="s">
        <v>283</v>
      </c>
      <c r="BB82" s="269" t="s">
        <v>259</v>
      </c>
      <c r="BC82" s="262"/>
      <c r="BD82" s="262"/>
      <c r="BE82" s="262"/>
      <c r="BF82" s="262"/>
      <c r="BH82" s="266">
        <f>'[1]Special Schedule 5'!$AW$91+'[1]Special Schedule 5'!$AW$93-'[1]Special Schedule 5'!$AW$82-'[1]Special Schedule 5'!$AW$77</f>
        <v>1057</v>
      </c>
      <c r="BI82" s="267"/>
      <c r="BJ82" s="267"/>
      <c r="BK82" s="267"/>
      <c r="BL82" s="267"/>
      <c r="BM82" s="267"/>
      <c r="BN82" s="267"/>
      <c r="BO82" s="267"/>
      <c r="BP82" s="267"/>
      <c r="BQ82" s="268"/>
    </row>
    <row r="83" spans="10:58" ht="12.75">
      <c r="J83" s="129" t="s">
        <v>284</v>
      </c>
      <c r="BB83" s="92"/>
      <c r="BC83" s="92"/>
      <c r="BD83" s="92"/>
      <c r="BE83" s="92"/>
      <c r="BF83" s="92"/>
    </row>
    <row r="84" spans="10:58" ht="12.75">
      <c r="J84" s="129" t="s">
        <v>285</v>
      </c>
      <c r="BB84" s="92"/>
      <c r="BC84" s="92"/>
      <c r="BD84" s="92"/>
      <c r="BE84" s="92"/>
      <c r="BF84" s="92"/>
    </row>
    <row r="85" spans="54:58" ht="12.75">
      <c r="BB85" s="92"/>
      <c r="BC85" s="92"/>
      <c r="BD85" s="92"/>
      <c r="BE85" s="92"/>
      <c r="BF85" s="92"/>
    </row>
    <row r="86" spans="3:69" ht="12.75">
      <c r="C86" s="261" t="s">
        <v>272</v>
      </c>
      <c r="D86" s="261"/>
      <c r="E86" s="261"/>
      <c r="F86" s="261"/>
      <c r="G86" s="261"/>
      <c r="H86" s="261"/>
      <c r="J86" s="43" t="s">
        <v>286</v>
      </c>
      <c r="BB86" s="269" t="s">
        <v>259</v>
      </c>
      <c r="BC86" s="262"/>
      <c r="BD86" s="262"/>
      <c r="BE86" s="262"/>
      <c r="BF86" s="262"/>
      <c r="BH86" s="266">
        <f>'[1]Special Schedule 5'!$AW$82</f>
        <v>0</v>
      </c>
      <c r="BI86" s="267"/>
      <c r="BJ86" s="267"/>
      <c r="BK86" s="267"/>
      <c r="BL86" s="267"/>
      <c r="BM86" s="267"/>
      <c r="BN86" s="267"/>
      <c r="BO86" s="267"/>
      <c r="BP86" s="267"/>
      <c r="BQ86" s="268"/>
    </row>
    <row r="87" spans="10:58" ht="12.75">
      <c r="J87" s="129" t="s">
        <v>287</v>
      </c>
      <c r="BB87" s="92"/>
      <c r="BC87" s="92"/>
      <c r="BD87" s="92"/>
      <c r="BE87" s="92"/>
      <c r="BF87" s="92"/>
    </row>
    <row r="88" spans="10:58" ht="12.75">
      <c r="J88" s="129"/>
      <c r="BB88" s="92"/>
      <c r="BC88" s="92"/>
      <c r="BD88" s="92"/>
      <c r="BE88" s="92"/>
      <c r="BF88" s="92"/>
    </row>
    <row r="89" spans="54:58" ht="12.75">
      <c r="BB89" s="92"/>
      <c r="BC89" s="92"/>
      <c r="BD89" s="92"/>
      <c r="BE89" s="92"/>
      <c r="BF89" s="92"/>
    </row>
    <row r="90" spans="3:69" ht="12.75">
      <c r="C90" s="261" t="s">
        <v>273</v>
      </c>
      <c r="D90" s="261"/>
      <c r="E90" s="261"/>
      <c r="F90" s="261"/>
      <c r="G90" s="261"/>
      <c r="H90" s="261"/>
      <c r="J90" s="43" t="s">
        <v>313</v>
      </c>
      <c r="BB90" s="269" t="s">
        <v>259</v>
      </c>
      <c r="BC90" s="262"/>
      <c r="BD90" s="262"/>
      <c r="BE90" s="262"/>
      <c r="BF90" s="262"/>
      <c r="BH90" s="266">
        <f>SUM('[1]Special Schedule 3'!$AW$116:$BF$121)+SUM('[1]Special Schedule 5'!$AW$112:$BF$117)</f>
        <v>478</v>
      </c>
      <c r="BI90" s="267"/>
      <c r="BJ90" s="267"/>
      <c r="BK90" s="267"/>
      <c r="BL90" s="267"/>
      <c r="BM90" s="267"/>
      <c r="BN90" s="267"/>
      <c r="BO90" s="267"/>
      <c r="BP90" s="267"/>
      <c r="BQ90" s="268"/>
    </row>
    <row r="91" spans="10:58" ht="12.75">
      <c r="J91" s="129" t="s">
        <v>288</v>
      </c>
      <c r="BB91" s="92"/>
      <c r="BC91" s="92"/>
      <c r="BD91" s="92"/>
      <c r="BE91" s="92"/>
      <c r="BF91" s="92"/>
    </row>
    <row r="92" spans="10:58" ht="12.75">
      <c r="J92" s="129"/>
      <c r="BB92" s="92"/>
      <c r="BC92" s="92"/>
      <c r="BD92" s="92"/>
      <c r="BE92" s="92"/>
      <c r="BF92" s="92"/>
    </row>
    <row r="93" spans="3:69" ht="12.75">
      <c r="C93" s="261" t="s">
        <v>274</v>
      </c>
      <c r="D93" s="261"/>
      <c r="E93" s="261"/>
      <c r="F93" s="261"/>
      <c r="G93" s="261"/>
      <c r="H93" s="261"/>
      <c r="J93" s="43" t="s">
        <v>289</v>
      </c>
      <c r="BB93" s="262" t="s">
        <v>260</v>
      </c>
      <c r="BC93" s="262"/>
      <c r="BD93" s="262"/>
      <c r="BE93" s="262"/>
      <c r="BF93" s="262"/>
      <c r="BH93" s="258">
        <f>IF('[1]Special Schedule 6'!$BH$60=0,"n/a",('[1]Special Schedule 5'!$AW$91-'[1]Special Schedule 5'!$AW$77-'[1]Special Schedule 5'!$AW$82-BH124)/'[1]Special Schedule 6'!$BH$60)</f>
        <v>-0.005593536357986327</v>
      </c>
      <c r="BI93" s="259"/>
      <c r="BJ93" s="259"/>
      <c r="BK93" s="259"/>
      <c r="BL93" s="259"/>
      <c r="BM93" s="259"/>
      <c r="BN93" s="259"/>
      <c r="BO93" s="259"/>
      <c r="BP93" s="259"/>
      <c r="BQ93" s="260"/>
    </row>
    <row r="94" spans="10:58" ht="12.75">
      <c r="J94" s="129" t="s">
        <v>290</v>
      </c>
      <c r="BB94" s="92"/>
      <c r="BC94" s="92"/>
      <c r="BD94" s="92"/>
      <c r="BE94" s="92"/>
      <c r="BF94" s="92"/>
    </row>
    <row r="95" spans="10:58" ht="12.75">
      <c r="J95" s="129" t="s">
        <v>291</v>
      </c>
      <c r="BB95" s="92"/>
      <c r="BC95" s="92"/>
      <c r="BD95" s="92"/>
      <c r="BE95" s="92"/>
      <c r="BF95" s="92"/>
    </row>
    <row r="96" spans="10:58" ht="12.75">
      <c r="J96" s="129"/>
      <c r="BB96" s="92"/>
      <c r="BC96" s="92"/>
      <c r="BD96" s="92"/>
      <c r="BE96" s="92"/>
      <c r="BF96" s="92"/>
    </row>
    <row r="97" spans="3:69" ht="12.75">
      <c r="C97" s="261" t="s">
        <v>275</v>
      </c>
      <c r="D97" s="261"/>
      <c r="E97" s="261"/>
      <c r="F97" s="261"/>
      <c r="G97" s="261"/>
      <c r="H97" s="261"/>
      <c r="J97" s="43" t="s">
        <v>292</v>
      </c>
      <c r="BB97" s="262" t="s">
        <v>260</v>
      </c>
      <c r="BC97" s="262"/>
      <c r="BD97" s="262"/>
      <c r="BE97" s="262"/>
      <c r="BF97" s="262"/>
      <c r="BH97" s="258">
        <f>IF(('[1]Special Schedule 4'!$BH$60+'[1]Special Schedule 6'!$BH$60)=0,"n/a",('[1]Special Schedule 3'!$AW$93+'[1]Special Schedule 5'!$AW$91-'[1]Special Schedule 3'!$AW$79-'[1]Special Schedule 5'!$AW$77-'[1]Special Schedule 3'!$AW$84-'[1]Special Schedule 5'!$AW$82-'Note 2'!BH107-'Note 3'!BH124)/('[1]Special Schedule 4'!$BH$60+'[1]Special Schedule 6'!$BH$60))</f>
        <v>-0.02378430428502648</v>
      </c>
      <c r="BI97" s="259"/>
      <c r="BJ97" s="259"/>
      <c r="BK97" s="259"/>
      <c r="BL97" s="259"/>
      <c r="BM97" s="259"/>
      <c r="BN97" s="259"/>
      <c r="BO97" s="259"/>
      <c r="BP97" s="259"/>
      <c r="BQ97" s="260"/>
    </row>
    <row r="98" spans="10:58" ht="12.75">
      <c r="J98" s="129" t="s">
        <v>293</v>
      </c>
      <c r="BB98" s="92"/>
      <c r="BC98" s="92"/>
      <c r="BD98" s="92"/>
      <c r="BE98" s="92"/>
      <c r="BF98" s="92"/>
    </row>
    <row r="99" spans="10:58" ht="12.75">
      <c r="J99" s="179" t="s">
        <v>294</v>
      </c>
      <c r="BB99" s="92"/>
      <c r="BC99" s="92"/>
      <c r="BD99" s="92"/>
      <c r="BE99" s="92"/>
      <c r="BF99" s="92"/>
    </row>
    <row r="100" spans="54:58" ht="12.75">
      <c r="BB100" s="92"/>
      <c r="BC100" s="92"/>
      <c r="BD100" s="92"/>
      <c r="BE100" s="92"/>
      <c r="BF100" s="92"/>
    </row>
    <row r="101" spans="3:69" ht="12.75">
      <c r="C101" s="261" t="s">
        <v>276</v>
      </c>
      <c r="D101" s="261"/>
      <c r="E101" s="261"/>
      <c r="F101" s="261"/>
      <c r="G101" s="261"/>
      <c r="H101" s="261"/>
      <c r="J101" s="43" t="s">
        <v>295</v>
      </c>
      <c r="BB101" s="262" t="s">
        <v>260</v>
      </c>
      <c r="BC101" s="262"/>
      <c r="BD101" s="262"/>
      <c r="BE101" s="262"/>
      <c r="BF101" s="262"/>
      <c r="BH101" s="258">
        <f>IF(('[1]Special Schedule 4'!$BH$33+'[1]Special Schedule 6'!$BH$33-'[1]Special Schedule 4'!$BH$48-'[1]Special Schedule 6'!$BH$48)=0,"n/a",('[1]Special Schedule 4'!$BH$36+'[1]Special Schedule 6'!$BH$36+SUM('[1]Special Schedule 4'!$BH$38:$BQ$42)+SUM('[1]Special Schedule 6'!$BH$38:$BQ$42)-SUM('[1]Special Schedule 4'!$BH$12:$BQ$19)-SUM('[1]Special Schedule 6'!$BH$12:$BQ$19))/('[1]Special Schedule 4'!$BH$33+'[1]Special Schedule 6'!$BH$33-'[1]Special Schedule 4'!$BH$48-'[1]Special Schedule 6'!$BH$48))</f>
        <v>-0.1441074753923916</v>
      </c>
      <c r="BI101" s="259"/>
      <c r="BJ101" s="259"/>
      <c r="BK101" s="259"/>
      <c r="BL101" s="259"/>
      <c r="BM101" s="259"/>
      <c r="BN101" s="259"/>
      <c r="BO101" s="259"/>
      <c r="BP101" s="259"/>
      <c r="BQ101" s="260"/>
    </row>
    <row r="102" ht="12.75">
      <c r="J102" s="129" t="s">
        <v>296</v>
      </c>
    </row>
    <row r="103" ht="12.75">
      <c r="J103" s="129" t="s">
        <v>297</v>
      </c>
    </row>
    <row r="104" ht="12.75">
      <c r="J104" s="129"/>
    </row>
    <row r="105" spans="3:69" ht="12.75">
      <c r="C105" s="261" t="s">
        <v>277</v>
      </c>
      <c r="D105" s="261"/>
      <c r="E105" s="261"/>
      <c r="F105" s="261"/>
      <c r="G105" s="261"/>
      <c r="H105" s="261"/>
      <c r="J105" s="43" t="s">
        <v>298</v>
      </c>
      <c r="BB105" s="262" t="s">
        <v>260</v>
      </c>
      <c r="BC105" s="262"/>
      <c r="BD105" s="262"/>
      <c r="BE105" s="262"/>
      <c r="BF105" s="262"/>
      <c r="BH105" s="258">
        <f>IF(('[1]Special Schedule 3'!$AW$51+'[1]Special Schedule 5'!$AW$45-'[1]Special Schedule 3'!$AW$79-'[1]Special Schedule 5'!$AW$77)=0,"n/a",('[1]Special Schedule 3'!$AW$101+'[1]Special Schedule 5'!$AW$97-('[1]Special Schedule 3'!$AW$79-'[1]Special Schedule 3'!$AW$51+'[1]Special Schedule 5'!$AW$77-'[1]Special Schedule 5'!$AW$45)-('[1]Special Schedule 3'!$AW$95+'[1]Special Schedule 5'!$AW$93))/('[1]Special Schedule 3'!$AW$51+'[1]Special Schedule 5'!$AW$45-'[1]Special Schedule 3'!$AW$79-'[1]Special Schedule 5'!$AW$77))</f>
        <v>2.1232091690544412</v>
      </c>
      <c r="BI105" s="259"/>
      <c r="BJ105" s="259"/>
      <c r="BK105" s="259"/>
      <c r="BL105" s="259"/>
      <c r="BM105" s="259"/>
      <c r="BN105" s="259"/>
      <c r="BO105" s="259"/>
      <c r="BP105" s="259"/>
      <c r="BQ105" s="260"/>
    </row>
    <row r="106" ht="12.75">
      <c r="J106" s="129" t="s">
        <v>300</v>
      </c>
    </row>
    <row r="107" ht="12.75">
      <c r="J107" s="129" t="s">
        <v>299</v>
      </c>
    </row>
    <row r="108" ht="12.75">
      <c r="J108" s="129"/>
    </row>
    <row r="109" ht="12.75">
      <c r="J109" s="129" t="s">
        <v>301</v>
      </c>
    </row>
    <row r="110" ht="12.75">
      <c r="J110" s="129" t="s">
        <v>302</v>
      </c>
    </row>
    <row r="111" ht="12.75">
      <c r="J111" s="129"/>
    </row>
    <row r="112" spans="3:69" ht="12.75">
      <c r="C112" s="261" t="s">
        <v>278</v>
      </c>
      <c r="D112" s="261"/>
      <c r="E112" s="261"/>
      <c r="F112" s="261"/>
      <c r="G112" s="261"/>
      <c r="H112" s="261"/>
      <c r="J112" s="43" t="s">
        <v>303</v>
      </c>
      <c r="BB112" s="269" t="s">
        <v>259</v>
      </c>
      <c r="BC112" s="262"/>
      <c r="BD112" s="262"/>
      <c r="BE112" s="262"/>
      <c r="BF112" s="262"/>
      <c r="BH112" s="266">
        <f>'Income Statements'!AR42+'Income Statements'!AR103</f>
        <v>-418.7</v>
      </c>
      <c r="BI112" s="267"/>
      <c r="BJ112" s="267"/>
      <c r="BK112" s="267"/>
      <c r="BL112" s="267"/>
      <c r="BM112" s="267"/>
      <c r="BN112" s="267"/>
      <c r="BO112" s="267"/>
      <c r="BP112" s="267"/>
      <c r="BQ112" s="268"/>
    </row>
    <row r="113" ht="12.75">
      <c r="J113" s="129" t="s">
        <v>304</v>
      </c>
    </row>
    <row r="114" ht="12.75">
      <c r="J114" s="129"/>
    </row>
    <row r="115" spans="3:69" ht="12.75">
      <c r="C115" s="261" t="s">
        <v>279</v>
      </c>
      <c r="D115" s="261"/>
      <c r="E115" s="261"/>
      <c r="F115" s="261"/>
      <c r="G115" s="261"/>
      <c r="H115" s="261"/>
      <c r="J115" s="43" t="s">
        <v>314</v>
      </c>
      <c r="BB115" s="269" t="s">
        <v>259</v>
      </c>
      <c r="BC115" s="262"/>
      <c r="BD115" s="262"/>
      <c r="BE115" s="262"/>
      <c r="BF115" s="262"/>
      <c r="BH115" s="266">
        <f>'[1]Special Schedule 3'!$AW$85+'[1]Special Schedule 5'!$AW$83</f>
        <v>70</v>
      </c>
      <c r="BI115" s="267"/>
      <c r="BJ115" s="267"/>
      <c r="BK115" s="267"/>
      <c r="BL115" s="267"/>
      <c r="BM115" s="267"/>
      <c r="BN115" s="267"/>
      <c r="BO115" s="267"/>
      <c r="BP115" s="267"/>
      <c r="BQ115" s="268"/>
    </row>
    <row r="116" ht="12.75">
      <c r="J116" s="129" t="s">
        <v>305</v>
      </c>
    </row>
    <row r="117" ht="12.75">
      <c r="J117" s="129"/>
    </row>
    <row r="118" spans="3:69" ht="12.75">
      <c r="C118" s="261" t="s">
        <v>280</v>
      </c>
      <c r="D118" s="261"/>
      <c r="E118" s="261"/>
      <c r="F118" s="261"/>
      <c r="G118" s="261"/>
      <c r="H118" s="261"/>
      <c r="J118" s="43" t="s">
        <v>306</v>
      </c>
      <c r="BB118" s="262" t="s">
        <v>260</v>
      </c>
      <c r="BC118" s="262"/>
      <c r="BD118" s="262"/>
      <c r="BE118" s="262"/>
      <c r="BF118" s="262"/>
      <c r="BH118" s="258">
        <f>IF(('Note 2'!BH88+'Note 3'!BH82)=0,"n/a",BH115/('Note 2'!BH88+'Note 3'!BH82))</f>
        <v>0.027877339705296694</v>
      </c>
      <c r="BI118" s="259"/>
      <c r="BJ118" s="259"/>
      <c r="BK118" s="259"/>
      <c r="BL118" s="259"/>
      <c r="BM118" s="259"/>
      <c r="BN118" s="259"/>
      <c r="BO118" s="259"/>
      <c r="BP118" s="259"/>
      <c r="BQ118" s="260"/>
    </row>
    <row r="119" ht="12.75">
      <c r="J119" s="129" t="s">
        <v>307</v>
      </c>
    </row>
    <row r="120" ht="12.75">
      <c r="J120" s="129"/>
    </row>
    <row r="121" spans="3:69" ht="12.75">
      <c r="C121" s="261" t="s">
        <v>281</v>
      </c>
      <c r="D121" s="261"/>
      <c r="E121" s="261"/>
      <c r="F121" s="261"/>
      <c r="G121" s="261"/>
      <c r="H121" s="261"/>
      <c r="J121" s="43" t="s">
        <v>308</v>
      </c>
      <c r="BB121" s="269" t="s">
        <v>259</v>
      </c>
      <c r="BC121" s="262"/>
      <c r="BD121" s="262"/>
      <c r="BE121" s="262"/>
      <c r="BF121" s="262"/>
      <c r="BH121" s="266">
        <f>SUM('[1]Special Schedule 5'!$AW$14:$BF$17)+SUM('[1]Special Schedule 5'!$AW$19:$BF$39)</f>
        <v>700</v>
      </c>
      <c r="BI121" s="267"/>
      <c r="BJ121" s="267"/>
      <c r="BK121" s="267"/>
      <c r="BL121" s="267"/>
      <c r="BM121" s="267"/>
      <c r="BN121" s="267"/>
      <c r="BO121" s="267"/>
      <c r="BP121" s="267"/>
      <c r="BQ121" s="268"/>
    </row>
    <row r="122" ht="12.75">
      <c r="J122" s="129" t="s">
        <v>309</v>
      </c>
    </row>
    <row r="123" ht="12.75">
      <c r="J123" s="129"/>
    </row>
    <row r="124" spans="3:69" ht="12.75">
      <c r="C124" s="261" t="s">
        <v>282</v>
      </c>
      <c r="D124" s="261"/>
      <c r="E124" s="261"/>
      <c r="F124" s="261"/>
      <c r="G124" s="261"/>
      <c r="H124" s="261"/>
      <c r="J124" s="43" t="s">
        <v>310</v>
      </c>
      <c r="BB124" s="269" t="s">
        <v>259</v>
      </c>
      <c r="BC124" s="262"/>
      <c r="BD124" s="262"/>
      <c r="BE124" s="262"/>
      <c r="BF124" s="262"/>
      <c r="BH124" s="266">
        <f>BH121+'[1]Special Schedule 5'!$AW$41+'[1]Special Schedule 5'!$AW$42</f>
        <v>1138</v>
      </c>
      <c r="BI124" s="267"/>
      <c r="BJ124" s="267"/>
      <c r="BK124" s="267"/>
      <c r="BL124" s="267"/>
      <c r="BM124" s="267"/>
      <c r="BN124" s="267"/>
      <c r="BO124" s="267"/>
      <c r="BP124" s="267"/>
      <c r="BQ124" s="268"/>
    </row>
    <row r="125" ht="12.75">
      <c r="J125" s="129" t="s">
        <v>311</v>
      </c>
    </row>
    <row r="126" ht="12.75">
      <c r="J126" s="129"/>
    </row>
    <row r="127" ht="12.75">
      <c r="J127" s="129"/>
    </row>
    <row r="128" ht="12.75">
      <c r="J128" s="129"/>
    </row>
    <row r="129" spans="3:10" ht="12.75">
      <c r="C129" s="41" t="s">
        <v>256</v>
      </c>
      <c r="J129" s="41" t="s">
        <v>257</v>
      </c>
    </row>
    <row r="130" ht="12.75">
      <c r="J130" s="41" t="s">
        <v>258</v>
      </c>
    </row>
  </sheetData>
  <mergeCells count="77">
    <mergeCell ref="CE68:CG68"/>
    <mergeCell ref="BK63:BN63"/>
    <mergeCell ref="BK65:BN65"/>
    <mergeCell ref="BK67:BN67"/>
    <mergeCell ref="T55:U55"/>
    <mergeCell ref="T57:U57"/>
    <mergeCell ref="T59:U59"/>
    <mergeCell ref="BK57:BN57"/>
    <mergeCell ref="BK59:BN59"/>
    <mergeCell ref="BK50:BN50"/>
    <mergeCell ref="BK52:BN52"/>
    <mergeCell ref="BK55:BN55"/>
    <mergeCell ref="BK61:BN61"/>
    <mergeCell ref="AF38:AL38"/>
    <mergeCell ref="AW38:BC38"/>
    <mergeCell ref="BH41:BQ41"/>
    <mergeCell ref="BH43:BQ43"/>
    <mergeCell ref="BH27:BQ27"/>
    <mergeCell ref="BH31:BQ31"/>
    <mergeCell ref="BH34:BQ34"/>
    <mergeCell ref="O37:U37"/>
    <mergeCell ref="AF37:AL37"/>
    <mergeCell ref="AW37:BC37"/>
    <mergeCell ref="BH16:BQ16"/>
    <mergeCell ref="BH18:BQ18"/>
    <mergeCell ref="BH20:BQ20"/>
    <mergeCell ref="BH22:BQ22"/>
    <mergeCell ref="C50:E50"/>
    <mergeCell ref="C52:E52"/>
    <mergeCell ref="C65:E65"/>
    <mergeCell ref="C67:E67"/>
    <mergeCell ref="C20:E20"/>
    <mergeCell ref="C18:E18"/>
    <mergeCell ref="C16:E16"/>
    <mergeCell ref="C22:E22"/>
    <mergeCell ref="C43:E43"/>
    <mergeCell ref="C27:E27"/>
    <mergeCell ref="C30:E30"/>
    <mergeCell ref="C33:E33"/>
    <mergeCell ref="C41:E41"/>
    <mergeCell ref="C82:H82"/>
    <mergeCell ref="BB82:BF82"/>
    <mergeCell ref="BH82:BQ82"/>
    <mergeCell ref="C86:H86"/>
    <mergeCell ref="BB86:BF86"/>
    <mergeCell ref="BH86:BQ86"/>
    <mergeCell ref="C90:H90"/>
    <mergeCell ref="BB90:BF90"/>
    <mergeCell ref="BH90:BQ90"/>
    <mergeCell ref="C93:H93"/>
    <mergeCell ref="BB93:BF93"/>
    <mergeCell ref="BH93:BQ93"/>
    <mergeCell ref="C97:H97"/>
    <mergeCell ref="BB97:BF97"/>
    <mergeCell ref="BH97:BQ97"/>
    <mergeCell ref="C101:H101"/>
    <mergeCell ref="BB101:BF101"/>
    <mergeCell ref="BH101:BQ101"/>
    <mergeCell ref="C124:H124"/>
    <mergeCell ref="BB124:BF124"/>
    <mergeCell ref="BH124:BQ124"/>
    <mergeCell ref="C115:H115"/>
    <mergeCell ref="BB115:BF115"/>
    <mergeCell ref="BH115:BQ115"/>
    <mergeCell ref="C118:H118"/>
    <mergeCell ref="BB118:BF118"/>
    <mergeCell ref="BH118:BQ118"/>
    <mergeCell ref="CE1:CG1"/>
    <mergeCell ref="C121:H121"/>
    <mergeCell ref="BB121:BF121"/>
    <mergeCell ref="BH121:BQ121"/>
    <mergeCell ref="C105:H105"/>
    <mergeCell ref="BB105:BF105"/>
    <mergeCell ref="BH105:BQ105"/>
    <mergeCell ref="C112:H112"/>
    <mergeCell ref="BB112:BF112"/>
    <mergeCell ref="BH112:BQ112"/>
  </mergeCells>
  <conditionalFormatting sqref="C2 C7:C8 C69 C74:C75">
    <cfRule type="expression" priority="1" dxfId="0" stopIfTrue="1">
      <formula>$CB$4=1</formula>
    </cfRule>
    <cfRule type="expression" priority="2" dxfId="4" stopIfTrue="1">
      <formula>$CB$4=2</formula>
    </cfRule>
    <cfRule type="expression" priority="3" dxfId="2" stopIfTrue="1">
      <formula>$CB$4=3</formula>
    </cfRule>
  </conditionalFormatting>
  <conditionalFormatting sqref="C4:C5 C71:C72">
    <cfRule type="expression" priority="4" dxfId="5" stopIfTrue="1">
      <formula>$CB$8=1</formula>
    </cfRule>
    <cfRule type="expression" priority="5" dxfId="4" stopIfTrue="1">
      <formula>$CB$8=2</formula>
    </cfRule>
    <cfRule type="expression" priority="6" dxfId="2" stopIfTrue="1">
      <formula>$CB$8=3</formula>
    </cfRule>
  </conditionalFormatting>
  <conditionalFormatting sqref="C13 C26 C47 C80">
    <cfRule type="expression" priority="7" dxfId="0" stopIfTrue="1">
      <formula>$CB$10=1</formula>
    </cfRule>
    <cfRule type="expression" priority="8" dxfId="4" stopIfTrue="1">
      <formula>$CB$10=2</formula>
    </cfRule>
    <cfRule type="expression" priority="9" dxfId="2" stopIfTrue="1">
      <formula>$CB$10=3</formula>
    </cfRule>
  </conditionalFormatting>
  <dataValidations count="1">
    <dataValidation type="list" allowBlank="1" showInputMessage="1" showErrorMessage="1" promptTitle="YES or NO ANSWER" errorTitle="YES or NO ANSWER" error="Requires a YES or NO answer" sqref="BK67:BN67 BK50:BN50 BK52:BN52 BK55:BN55 BK57:BN57 BK59:BN59 BK61:BN61 BK63:BN63 BK65:BN65">
      <formula1>$BZ$1:$BZ$2</formula1>
    </dataValidation>
  </dataValidations>
  <printOptions/>
  <pageMargins left="0.6299212598425197" right="0.4724409448818898" top="0.5118110236220472" bottom="0.5905511811023623" header="0.2362204724409449" footer="0.35433070866141736"/>
  <pageSetup firstPageNumber="14" useFirstPageNumber="1" horizontalDpi="600" verticalDpi="600" orientation="portrait" paperSize="9" r:id="rId2"/>
  <headerFooter alignWithMargins="0">
    <oddHeader>&amp;RSPFR 2007</oddHeader>
    <oddFooter>&amp;Rpage &amp;P</oddFooter>
  </headerFooter>
  <rowBreaks count="1" manualBreakCount="1">
    <brk id="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LG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 SPFR Template</dc:title>
  <dc:subject>NSW Local Government - 0607 YE</dc:subject>
  <dc:creator>Ken Crawford</dc:creator>
  <cp:keywords/>
  <dc:description/>
  <cp:lastModifiedBy>Paul B Baker</cp:lastModifiedBy>
  <cp:lastPrinted>2008-01-23T05:59:54Z</cp:lastPrinted>
  <dcterms:created xsi:type="dcterms:W3CDTF">2006-04-12T16:40:28Z</dcterms:created>
  <dcterms:modified xsi:type="dcterms:W3CDTF">2008-01-23T06:05:48Z</dcterms:modified>
  <cp:category/>
  <cp:version/>
  <cp:contentType/>
  <cp:contentStatus/>
</cp:coreProperties>
</file>